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20" yWindow="-60" windowWidth="19440" windowHeight="11100" firstSheet="7" activeTab="8"/>
  </bookViews>
  <sheets>
    <sheet name="SEC RETARIA GRAL DE GOBIERNO" sheetId="2" r:id="rId1"/>
    <sheet name="OFICIALIA MAYOR" sheetId="3" r:id="rId2"/>
    <sheet name="SECRETARIA DE HACIENDA " sheetId="4" r:id="rId3"/>
    <sheet name="SECRETARIA DE ECONOMIA" sheetId="6" r:id="rId4"/>
    <sheet name="SECRETARIA DE HONESTIDAD" sheetId="9" r:id="rId5"/>
    <sheet name="OFICINA DEL GOBERNADOR " sheetId="11" r:id="rId6"/>
    <sheet name="SECRETARIA DE INCLUSION " sheetId="12" r:id="rId7"/>
    <sheet name="SECRETARIA DEL TRABAJO" sheetId="10" r:id="rId8"/>
    <sheet name="SECRETARIA DEL CAMPO" sheetId="7" r:id="rId9"/>
    <sheet name="SECRETARIA DE INTEGRACION" sheetId="1" r:id="rId10"/>
    <sheet name="Hoja1" sheetId="15" r:id="rId11"/>
  </sheets>
  <definedNames>
    <definedName name="_xlnm.Print_Titles" localSheetId="2">'SECRETARIA DE HACIENDA '!$1:$5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35" i="3" l="1"/>
  <c r="O35" i="3" s="1"/>
  <c r="G30" i="3"/>
  <c r="G28" i="3"/>
  <c r="G26" i="3"/>
  <c r="G23" i="3"/>
  <c r="N23" i="3" s="1"/>
  <c r="G21" i="3"/>
  <c r="J23" i="3" l="1"/>
  <c r="P35" i="3"/>
  <c r="Q35" i="3"/>
  <c r="J35" i="3"/>
  <c r="R35" i="3"/>
  <c r="K35" i="3"/>
  <c r="L35" i="3"/>
  <c r="M35" i="3"/>
  <c r="N35" i="3"/>
  <c r="R23" i="3"/>
  <c r="L23" i="3"/>
  <c r="K23" i="3"/>
  <c r="Q23" i="3"/>
  <c r="P23" i="3"/>
  <c r="M23" i="3"/>
  <c r="O23" i="3"/>
  <c r="R30" i="3"/>
  <c r="Q30" i="3"/>
  <c r="P30" i="3"/>
  <c r="O30" i="3"/>
  <c r="N30" i="3"/>
  <c r="M30" i="3"/>
  <c r="L30" i="3"/>
  <c r="K30" i="3"/>
  <c r="J30" i="3"/>
  <c r="R26" i="3"/>
  <c r="Q26" i="3"/>
  <c r="P26" i="3"/>
  <c r="O26" i="3"/>
  <c r="N26" i="3"/>
  <c r="M26" i="3"/>
  <c r="L26" i="3"/>
  <c r="K26" i="3"/>
  <c r="J26" i="3"/>
  <c r="S26" i="3" l="1"/>
  <c r="S35" i="3"/>
  <c r="S23" i="3"/>
  <c r="S30" i="3"/>
  <c r="M74" i="4" l="1"/>
  <c r="R11" i="10" l="1"/>
  <c r="R11" i="12"/>
  <c r="G27" i="12" l="1"/>
  <c r="P27" i="12" s="1"/>
  <c r="G25" i="12"/>
  <c r="G21" i="12"/>
  <c r="P21" i="12" s="1"/>
  <c r="G17" i="12"/>
  <c r="P17" i="12" s="1"/>
  <c r="R12" i="12"/>
  <c r="R10" i="12"/>
  <c r="G28" i="11"/>
  <c r="Q28" i="11" s="1"/>
  <c r="G24" i="11"/>
  <c r="P24" i="11" s="1"/>
  <c r="G22" i="11"/>
  <c r="R22" i="11" s="1"/>
  <c r="G18" i="11"/>
  <c r="Q18" i="11" s="1"/>
  <c r="G16" i="11"/>
  <c r="M16" i="11" s="1"/>
  <c r="R11" i="11"/>
  <c r="R10" i="11"/>
  <c r="N17" i="12" l="1"/>
  <c r="M17" i="12"/>
  <c r="N21" i="12"/>
  <c r="Q17" i="12"/>
  <c r="O21" i="12"/>
  <c r="J17" i="12"/>
  <c r="R17" i="12"/>
  <c r="O24" i="11"/>
  <c r="R28" i="11"/>
  <c r="M24" i="11"/>
  <c r="J28" i="11"/>
  <c r="N24" i="11"/>
  <c r="K28" i="11"/>
  <c r="N27" i="12"/>
  <c r="Q24" i="11"/>
  <c r="N28" i="11"/>
  <c r="R21" i="12"/>
  <c r="Q27" i="12"/>
  <c r="K22" i="11"/>
  <c r="R18" i="11"/>
  <c r="O28" i="11"/>
  <c r="O17" i="12"/>
  <c r="J21" i="12"/>
  <c r="K17" i="12"/>
  <c r="N25" i="12"/>
  <c r="M25" i="12"/>
  <c r="R25" i="12"/>
  <c r="Q25" i="12"/>
  <c r="O25" i="12"/>
  <c r="L25" i="12"/>
  <c r="J25" i="12"/>
  <c r="K25" i="12"/>
  <c r="P25" i="12"/>
  <c r="O22" i="11"/>
  <c r="R27" i="12"/>
  <c r="J18" i="11"/>
  <c r="R24" i="11"/>
  <c r="N18" i="11"/>
  <c r="J24" i="11"/>
  <c r="K27" i="12"/>
  <c r="O18" i="11"/>
  <c r="K24" i="11"/>
  <c r="M27" i="12"/>
  <c r="O27" i="12"/>
  <c r="K18" i="11"/>
  <c r="J27" i="12"/>
  <c r="K21" i="12"/>
  <c r="L17" i="12"/>
  <c r="M21" i="12"/>
  <c r="Q21" i="12"/>
  <c r="L27" i="12"/>
  <c r="L21" i="12"/>
  <c r="Q16" i="11"/>
  <c r="L22" i="11"/>
  <c r="J16" i="11"/>
  <c r="M22" i="11"/>
  <c r="L28" i="11"/>
  <c r="P28" i="11"/>
  <c r="L16" i="11"/>
  <c r="P22" i="11"/>
  <c r="N16" i="11"/>
  <c r="R16" i="11"/>
  <c r="L18" i="11"/>
  <c r="P18" i="11"/>
  <c r="Q22" i="11"/>
  <c r="K16" i="11"/>
  <c r="O16" i="11"/>
  <c r="M18" i="11"/>
  <c r="J22" i="11"/>
  <c r="N22" i="11"/>
  <c r="L24" i="11"/>
  <c r="M28" i="11"/>
  <c r="P16" i="11"/>
  <c r="S17" i="12" l="1"/>
  <c r="S24" i="11"/>
  <c r="S28" i="11"/>
  <c r="S27" i="12"/>
  <c r="S18" i="12"/>
  <c r="S25" i="12"/>
  <c r="S21" i="12"/>
  <c r="S18" i="11"/>
  <c r="S22" i="11"/>
  <c r="S16" i="11"/>
  <c r="G60" i="3"/>
  <c r="G59" i="3"/>
  <c r="G57" i="3"/>
  <c r="G55" i="3"/>
  <c r="G54" i="3"/>
  <c r="G50" i="3"/>
  <c r="G48" i="3"/>
  <c r="G44" i="3"/>
  <c r="G42" i="3"/>
  <c r="G38" i="3"/>
  <c r="G37" i="3"/>
  <c r="G32" i="3"/>
  <c r="G20" i="3"/>
  <c r="G18" i="3"/>
  <c r="G16" i="3"/>
  <c r="G42" i="2"/>
  <c r="G40" i="2"/>
  <c r="G36" i="2"/>
  <c r="G32" i="2"/>
  <c r="I32" i="2" s="1"/>
  <c r="G28" i="2"/>
  <c r="G26" i="2"/>
  <c r="G22" i="2"/>
  <c r="G20" i="2"/>
  <c r="G18" i="2"/>
  <c r="G16" i="2"/>
  <c r="G14" i="2"/>
  <c r="G31" i="7"/>
  <c r="K31" i="7" s="1"/>
  <c r="G25" i="7"/>
  <c r="O25" i="7" s="1"/>
  <c r="G16" i="10"/>
  <c r="R10" i="10"/>
  <c r="R25" i="1"/>
  <c r="Q25" i="1"/>
  <c r="P25" i="1"/>
  <c r="O25" i="1"/>
  <c r="K25" i="1"/>
  <c r="G26" i="9"/>
  <c r="Q26" i="9" s="1"/>
  <c r="G22" i="9"/>
  <c r="P22" i="9" s="1"/>
  <c r="G18" i="9"/>
  <c r="P18" i="9" s="1"/>
  <c r="K16" i="9"/>
  <c r="G16" i="9"/>
  <c r="Q16" i="9" s="1"/>
  <c r="G15" i="9"/>
  <c r="P15" i="9" s="1"/>
  <c r="R10" i="9"/>
  <c r="G37" i="6"/>
  <c r="R37" i="6" s="1"/>
  <c r="G35" i="6"/>
  <c r="G31" i="6"/>
  <c r="G29" i="6"/>
  <c r="G27" i="6"/>
  <c r="G25" i="6"/>
  <c r="G21" i="6"/>
  <c r="G19" i="6"/>
  <c r="M31" i="7" l="1"/>
  <c r="N16" i="9"/>
  <c r="N26" i="9"/>
  <c r="O26" i="9"/>
  <c r="J16" i="9"/>
  <c r="M15" i="9"/>
  <c r="Q15" i="9"/>
  <c r="N22" i="9"/>
  <c r="M22" i="9"/>
  <c r="L31" i="7"/>
  <c r="S19" i="11"/>
  <c r="S29" i="11"/>
  <c r="L38" i="11" s="1"/>
  <c r="R31" i="6"/>
  <c r="P31" i="6"/>
  <c r="M18" i="9"/>
  <c r="O22" i="9"/>
  <c r="R26" i="9"/>
  <c r="N31" i="7"/>
  <c r="R27" i="6"/>
  <c r="P27" i="6"/>
  <c r="J35" i="6"/>
  <c r="K35" i="6"/>
  <c r="R35" i="6"/>
  <c r="Q35" i="6"/>
  <c r="O35" i="6"/>
  <c r="Q18" i="9"/>
  <c r="Q22" i="9"/>
  <c r="O31" i="7"/>
  <c r="R22" i="9"/>
  <c r="P31" i="7"/>
  <c r="R29" i="6"/>
  <c r="O29" i="6"/>
  <c r="Q31" i="7"/>
  <c r="O16" i="9"/>
  <c r="J22" i="9"/>
  <c r="J26" i="9"/>
  <c r="J31" i="7"/>
  <c r="R31" i="7"/>
  <c r="R25" i="6"/>
  <c r="N25" i="6"/>
  <c r="R16" i="9"/>
  <c r="K22" i="9"/>
  <c r="K26" i="9"/>
  <c r="K16" i="10"/>
  <c r="Q16" i="10"/>
  <c r="L16" i="10"/>
  <c r="J16" i="10"/>
  <c r="S22" i="12"/>
  <c r="L36" i="12" s="1"/>
  <c r="S28" i="12"/>
  <c r="L37" i="12" s="1"/>
  <c r="L35" i="12"/>
  <c r="S25" i="11"/>
  <c r="L37" i="11" s="1"/>
  <c r="N35" i="6"/>
  <c r="M35" i="6"/>
  <c r="L35" i="6"/>
  <c r="P35" i="6"/>
  <c r="P37" i="6"/>
  <c r="K37" i="6"/>
  <c r="O37" i="6"/>
  <c r="N37" i="6"/>
  <c r="J37" i="6"/>
  <c r="Q37" i="6"/>
  <c r="L37" i="6"/>
  <c r="M37" i="6"/>
  <c r="P25" i="6"/>
  <c r="K25" i="6"/>
  <c r="O25" i="6"/>
  <c r="J25" i="6"/>
  <c r="Q25" i="6"/>
  <c r="M25" i="6"/>
  <c r="L25" i="6"/>
  <c r="N27" i="6"/>
  <c r="J27" i="6"/>
  <c r="M27" i="6"/>
  <c r="Q27" i="6"/>
  <c r="L27" i="6"/>
  <c r="O27" i="6"/>
  <c r="K27" i="6"/>
  <c r="J19" i="6"/>
  <c r="Q19" i="6"/>
  <c r="R19" i="6"/>
  <c r="K19" i="6"/>
  <c r="P19" i="6"/>
  <c r="O19" i="6"/>
  <c r="Q29" i="6"/>
  <c r="P29" i="6"/>
  <c r="K29" i="6"/>
  <c r="Q21" i="6"/>
  <c r="P21" i="6"/>
  <c r="O21" i="6"/>
  <c r="R21" i="6"/>
  <c r="K21" i="6"/>
  <c r="N31" i="6"/>
  <c r="J31" i="6"/>
  <c r="Q31" i="6"/>
  <c r="M31" i="6"/>
  <c r="L31" i="6"/>
  <c r="O31" i="6"/>
  <c r="K31" i="6"/>
  <c r="Q25" i="7"/>
  <c r="M25" i="7"/>
  <c r="L25" i="7"/>
  <c r="P25" i="7"/>
  <c r="J25" i="7"/>
  <c r="N25" i="7"/>
  <c r="R25" i="7"/>
  <c r="K25" i="7"/>
  <c r="N16" i="10"/>
  <c r="R16" i="10"/>
  <c r="O16" i="10"/>
  <c r="P16" i="10"/>
  <c r="M16" i="10"/>
  <c r="J15" i="9"/>
  <c r="N15" i="9"/>
  <c r="R15" i="9"/>
  <c r="L16" i="9"/>
  <c r="P16" i="9"/>
  <c r="J18" i="9"/>
  <c r="N18" i="9"/>
  <c r="R18" i="9"/>
  <c r="L26" i="9"/>
  <c r="P26" i="9"/>
  <c r="K15" i="9"/>
  <c r="O15" i="9"/>
  <c r="M16" i="9"/>
  <c r="K18" i="9"/>
  <c r="O18" i="9"/>
  <c r="L22" i="9"/>
  <c r="M26" i="9"/>
  <c r="L15" i="9"/>
  <c r="L18" i="9"/>
  <c r="G21" i="1"/>
  <c r="O21" i="1" s="1"/>
  <c r="G19" i="1"/>
  <c r="R19" i="1" s="1"/>
  <c r="G17" i="1"/>
  <c r="Q17" i="1" s="1"/>
  <c r="G29" i="7"/>
  <c r="G21" i="7"/>
  <c r="G17" i="7"/>
  <c r="R17" i="7" s="1"/>
  <c r="G15" i="7"/>
  <c r="R15" i="7" s="1"/>
  <c r="R10" i="7"/>
  <c r="N29" i="6"/>
  <c r="M29" i="6"/>
  <c r="L29" i="6"/>
  <c r="J29" i="6"/>
  <c r="N21" i="6"/>
  <c r="M21" i="6"/>
  <c r="L21" i="6"/>
  <c r="J21" i="6"/>
  <c r="N19" i="6"/>
  <c r="M19" i="6"/>
  <c r="L19" i="6"/>
  <c r="R14" i="6"/>
  <c r="R12" i="6"/>
  <c r="R11" i="6"/>
  <c r="R10" i="6"/>
  <c r="R60" i="3"/>
  <c r="Q57" i="3"/>
  <c r="Q55" i="3"/>
  <c r="R10" i="3"/>
  <c r="R11" i="3"/>
  <c r="R50" i="3"/>
  <c r="R12" i="3"/>
  <c r="R38" i="3"/>
  <c r="R21" i="3"/>
  <c r="P59" i="3"/>
  <c r="Q54" i="3"/>
  <c r="P48" i="3"/>
  <c r="R44" i="3"/>
  <c r="Q42" i="3"/>
  <c r="P37" i="3"/>
  <c r="P32" i="3"/>
  <c r="P28" i="3"/>
  <c r="P20" i="3"/>
  <c r="L18" i="3"/>
  <c r="A17" i="3"/>
  <c r="A19" i="3" s="1"/>
  <c r="A41" i="3" s="1"/>
  <c r="A43" i="3" s="1"/>
  <c r="A53" i="3" s="1"/>
  <c r="A58" i="3" s="1"/>
  <c r="N16" i="3"/>
  <c r="K16" i="3"/>
  <c r="Q16" i="3"/>
  <c r="S22" i="9" l="1"/>
  <c r="S30" i="11"/>
  <c r="S31" i="7"/>
  <c r="S15" i="9"/>
  <c r="S18" i="9"/>
  <c r="L38" i="12"/>
  <c r="S29" i="12"/>
  <c r="L36" i="11"/>
  <c r="O29" i="7"/>
  <c r="K29" i="7"/>
  <c r="R29" i="7"/>
  <c r="N29" i="7"/>
  <c r="J29" i="7"/>
  <c r="Q29" i="7"/>
  <c r="M29" i="7"/>
  <c r="P29" i="7"/>
  <c r="L29" i="7"/>
  <c r="S25" i="7"/>
  <c r="Q21" i="7"/>
  <c r="O21" i="7"/>
  <c r="P21" i="7"/>
  <c r="L21" i="7"/>
  <c r="N21" i="7"/>
  <c r="R21" i="7"/>
  <c r="M21" i="7"/>
  <c r="J21" i="7"/>
  <c r="K21" i="7"/>
  <c r="S16" i="10"/>
  <c r="M15" i="7"/>
  <c r="S16" i="9"/>
  <c r="S23" i="9"/>
  <c r="L35" i="9" s="1"/>
  <c r="S26" i="9"/>
  <c r="S37" i="6"/>
  <c r="S35" i="6"/>
  <c r="S31" i="6"/>
  <c r="S29" i="6"/>
  <c r="S27" i="6"/>
  <c r="S25" i="6"/>
  <c r="S21" i="6"/>
  <c r="S19" i="6"/>
  <c r="K17" i="1"/>
  <c r="O19" i="1"/>
  <c r="O17" i="1"/>
  <c r="K19" i="1"/>
  <c r="R17" i="1"/>
  <c r="L21" i="1"/>
  <c r="P21" i="1"/>
  <c r="L19" i="1"/>
  <c r="P19" i="1"/>
  <c r="M21" i="1"/>
  <c r="Q21" i="1"/>
  <c r="P17" i="1"/>
  <c r="M19" i="1"/>
  <c r="Q19" i="1"/>
  <c r="J21" i="1"/>
  <c r="N21" i="1"/>
  <c r="R21" i="1"/>
  <c r="J19" i="1"/>
  <c r="N19" i="1"/>
  <c r="K21" i="1"/>
  <c r="N15" i="7"/>
  <c r="K15" i="7"/>
  <c r="P15" i="7"/>
  <c r="Q15" i="7"/>
  <c r="K17" i="7"/>
  <c r="O17" i="7"/>
  <c r="J15" i="7"/>
  <c r="L17" i="7"/>
  <c r="P17" i="7"/>
  <c r="M17" i="7"/>
  <c r="Q17" i="7"/>
  <c r="O15" i="7"/>
  <c r="J17" i="7"/>
  <c r="N17" i="7"/>
  <c r="L15" i="7"/>
  <c r="Q50" i="3"/>
  <c r="L55" i="3"/>
  <c r="L50" i="3"/>
  <c r="P55" i="3"/>
  <c r="M50" i="3"/>
  <c r="O50" i="3"/>
  <c r="J55" i="3"/>
  <c r="K50" i="3"/>
  <c r="P50" i="3"/>
  <c r="P54" i="3"/>
  <c r="M55" i="3"/>
  <c r="K57" i="3"/>
  <c r="O57" i="3"/>
  <c r="P57" i="3"/>
  <c r="M60" i="3"/>
  <c r="J50" i="3"/>
  <c r="N50" i="3"/>
  <c r="K55" i="3"/>
  <c r="O55" i="3"/>
  <c r="R55" i="3"/>
  <c r="J57" i="3"/>
  <c r="N57" i="3"/>
  <c r="R57" i="3"/>
  <c r="K60" i="3"/>
  <c r="O60" i="3"/>
  <c r="L60" i="3"/>
  <c r="P60" i="3"/>
  <c r="L57" i="3"/>
  <c r="Q60" i="3"/>
  <c r="N55" i="3"/>
  <c r="M57" i="3"/>
  <c r="J60" i="3"/>
  <c r="N60" i="3"/>
  <c r="K44" i="3"/>
  <c r="O44" i="3"/>
  <c r="L44" i="3"/>
  <c r="P44" i="3"/>
  <c r="M44" i="3"/>
  <c r="Q44" i="3"/>
  <c r="O21" i="3"/>
  <c r="J44" i="3"/>
  <c r="N44" i="3"/>
  <c r="M32" i="3"/>
  <c r="R32" i="3"/>
  <c r="K38" i="3"/>
  <c r="O38" i="3"/>
  <c r="N32" i="3"/>
  <c r="L38" i="3"/>
  <c r="P38" i="3"/>
  <c r="J32" i="3"/>
  <c r="O32" i="3"/>
  <c r="M38" i="3"/>
  <c r="Q38" i="3"/>
  <c r="K21" i="3"/>
  <c r="K32" i="3"/>
  <c r="Q32" i="3"/>
  <c r="J38" i="3"/>
  <c r="N38" i="3"/>
  <c r="J28" i="3"/>
  <c r="O37" i="3"/>
  <c r="J59" i="3"/>
  <c r="L21" i="3"/>
  <c r="P21" i="3"/>
  <c r="O28" i="3"/>
  <c r="K59" i="3"/>
  <c r="M21" i="3"/>
  <c r="Q21" i="3"/>
  <c r="J21" i="3"/>
  <c r="N21" i="3"/>
  <c r="L32" i="3"/>
  <c r="Q28" i="3"/>
  <c r="N28" i="3"/>
  <c r="Q59" i="3"/>
  <c r="K28" i="3"/>
  <c r="O59" i="3"/>
  <c r="O18" i="3"/>
  <c r="O16" i="3"/>
  <c r="K18" i="3"/>
  <c r="M59" i="3"/>
  <c r="R59" i="3"/>
  <c r="J16" i="3"/>
  <c r="R16" i="3"/>
  <c r="M28" i="3"/>
  <c r="R28" i="3"/>
  <c r="K37" i="3"/>
  <c r="N59" i="3"/>
  <c r="O20" i="3"/>
  <c r="K20" i="3"/>
  <c r="R20" i="3"/>
  <c r="J20" i="3"/>
  <c r="Q20" i="3"/>
  <c r="N20" i="3"/>
  <c r="M20" i="3"/>
  <c r="R18" i="3"/>
  <c r="N18" i="3"/>
  <c r="J18" i="3"/>
  <c r="Q18" i="3"/>
  <c r="M18" i="3"/>
  <c r="P18" i="3"/>
  <c r="L20" i="3"/>
  <c r="L37" i="3"/>
  <c r="L16" i="3"/>
  <c r="M37" i="3"/>
  <c r="Q37" i="3"/>
  <c r="J42" i="3"/>
  <c r="N42" i="3"/>
  <c r="R42" i="3"/>
  <c r="M48" i="3"/>
  <c r="Q48" i="3"/>
  <c r="J54" i="3"/>
  <c r="N54" i="3"/>
  <c r="R54" i="3"/>
  <c r="P16" i="3"/>
  <c r="M16" i="3"/>
  <c r="L28" i="3"/>
  <c r="J37" i="3"/>
  <c r="N37" i="3"/>
  <c r="R37" i="3"/>
  <c r="K42" i="3"/>
  <c r="O42" i="3"/>
  <c r="J48" i="3"/>
  <c r="N48" i="3"/>
  <c r="R48" i="3"/>
  <c r="K54" i="3"/>
  <c r="O54" i="3"/>
  <c r="L59" i="3"/>
  <c r="L42" i="3"/>
  <c r="P42" i="3"/>
  <c r="K48" i="3"/>
  <c r="O48" i="3"/>
  <c r="L54" i="3"/>
  <c r="M42" i="3"/>
  <c r="L48" i="3"/>
  <c r="M54" i="3"/>
  <c r="O28" i="2"/>
  <c r="R42" i="2"/>
  <c r="R40" i="2"/>
  <c r="R36" i="2"/>
  <c r="R32" i="2"/>
  <c r="R28" i="2"/>
  <c r="R26" i="2"/>
  <c r="R22" i="2"/>
  <c r="R20" i="2"/>
  <c r="R18" i="2"/>
  <c r="R16" i="2"/>
  <c r="R14" i="2"/>
  <c r="Q42" i="2"/>
  <c r="Q40" i="2"/>
  <c r="Q36" i="2"/>
  <c r="Q32" i="2"/>
  <c r="Q28" i="2"/>
  <c r="Q26" i="2"/>
  <c r="Q22" i="2"/>
  <c r="Q20" i="2"/>
  <c r="Q18" i="2"/>
  <c r="Q16" i="2"/>
  <c r="Q14" i="2"/>
  <c r="P42" i="2"/>
  <c r="P40" i="2"/>
  <c r="P36" i="2"/>
  <c r="P32" i="2"/>
  <c r="P28" i="2"/>
  <c r="P26" i="2"/>
  <c r="P22" i="2"/>
  <c r="P20" i="2"/>
  <c r="P18" i="2"/>
  <c r="P16" i="2"/>
  <c r="P14" i="2"/>
  <c r="O42" i="2"/>
  <c r="O40" i="2"/>
  <c r="O36" i="2"/>
  <c r="O32" i="2"/>
  <c r="O26" i="2"/>
  <c r="O22" i="2"/>
  <c r="O20" i="2"/>
  <c r="O18" i="2"/>
  <c r="O16" i="2"/>
  <c r="O14" i="2"/>
  <c r="N42" i="2"/>
  <c r="N40" i="2"/>
  <c r="N36" i="2"/>
  <c r="N32" i="2"/>
  <c r="N28" i="2"/>
  <c r="N26" i="2"/>
  <c r="N22" i="2"/>
  <c r="N20" i="2"/>
  <c r="N18" i="2"/>
  <c r="N16" i="2"/>
  <c r="N14" i="2"/>
  <c r="M42" i="2"/>
  <c r="M40" i="2"/>
  <c r="M36" i="2"/>
  <c r="M32" i="2"/>
  <c r="M28" i="2"/>
  <c r="M26" i="2"/>
  <c r="M22" i="2"/>
  <c r="M20" i="2"/>
  <c r="M18" i="2"/>
  <c r="M16" i="2"/>
  <c r="M14" i="2"/>
  <c r="L42" i="2"/>
  <c r="L40" i="2"/>
  <c r="L36" i="2"/>
  <c r="L32" i="2"/>
  <c r="L28" i="2"/>
  <c r="L26" i="2"/>
  <c r="L22" i="2"/>
  <c r="L20" i="2"/>
  <c r="L18" i="2"/>
  <c r="L16" i="2"/>
  <c r="L14" i="2"/>
  <c r="K42" i="2"/>
  <c r="K40" i="2"/>
  <c r="K36" i="2"/>
  <c r="K32" i="2"/>
  <c r="K28" i="2"/>
  <c r="K26" i="2"/>
  <c r="K22" i="2"/>
  <c r="K20" i="2"/>
  <c r="K18" i="2"/>
  <c r="K16" i="2"/>
  <c r="K14" i="2"/>
  <c r="J42" i="2"/>
  <c r="J40" i="2"/>
  <c r="J36" i="2"/>
  <c r="J32" i="2"/>
  <c r="J28" i="2"/>
  <c r="J26" i="2"/>
  <c r="J22" i="2"/>
  <c r="J20" i="2"/>
  <c r="J18" i="2"/>
  <c r="J16" i="2"/>
  <c r="J14" i="2"/>
  <c r="R118" i="4"/>
  <c r="R116" i="4"/>
  <c r="Q118" i="4"/>
  <c r="Q116" i="4"/>
  <c r="P118" i="4"/>
  <c r="P116" i="4"/>
  <c r="O118" i="4"/>
  <c r="O116" i="4"/>
  <c r="N118" i="4"/>
  <c r="N116" i="4"/>
  <c r="M118" i="4"/>
  <c r="M116" i="4"/>
  <c r="L118" i="4"/>
  <c r="L116" i="4"/>
  <c r="K118" i="4"/>
  <c r="K116" i="4"/>
  <c r="J118" i="4"/>
  <c r="J116" i="4"/>
  <c r="R105" i="4"/>
  <c r="R103" i="4"/>
  <c r="R101" i="4"/>
  <c r="R99" i="4"/>
  <c r="R97" i="4"/>
  <c r="R95" i="4"/>
  <c r="Q105" i="4"/>
  <c r="Q103" i="4"/>
  <c r="Q101" i="4"/>
  <c r="Q99" i="4"/>
  <c r="Q97" i="4"/>
  <c r="Q95" i="4"/>
  <c r="P105" i="4"/>
  <c r="P103" i="4"/>
  <c r="P101" i="4"/>
  <c r="P99" i="4"/>
  <c r="P97" i="4"/>
  <c r="P95" i="4"/>
  <c r="O105" i="4"/>
  <c r="O103" i="4"/>
  <c r="O101" i="4"/>
  <c r="O99" i="4"/>
  <c r="O97" i="4"/>
  <c r="O95" i="4"/>
  <c r="N105" i="4"/>
  <c r="N103" i="4"/>
  <c r="N101" i="4"/>
  <c r="N99" i="4"/>
  <c r="N97" i="4"/>
  <c r="N95" i="4"/>
  <c r="M105" i="4"/>
  <c r="M103" i="4"/>
  <c r="M101" i="4"/>
  <c r="M99" i="4"/>
  <c r="M97" i="4"/>
  <c r="M95" i="4"/>
  <c r="L105" i="4"/>
  <c r="L103" i="4"/>
  <c r="L101" i="4"/>
  <c r="L99" i="4"/>
  <c r="L97" i="4"/>
  <c r="L95" i="4"/>
  <c r="K105" i="4"/>
  <c r="K103" i="4"/>
  <c r="K101" i="4"/>
  <c r="K99" i="4"/>
  <c r="K97" i="4"/>
  <c r="K95" i="4"/>
  <c r="J105" i="4"/>
  <c r="J103" i="4"/>
  <c r="J101" i="4"/>
  <c r="J99" i="4"/>
  <c r="J97" i="4"/>
  <c r="J95" i="4"/>
  <c r="R87" i="4"/>
  <c r="R85" i="4"/>
  <c r="R83" i="4"/>
  <c r="R81" i="4"/>
  <c r="R79" i="4"/>
  <c r="R77" i="4"/>
  <c r="R76" i="4"/>
  <c r="R74" i="4"/>
  <c r="R72" i="4"/>
  <c r="R71" i="4"/>
  <c r="R69" i="4"/>
  <c r="R67" i="4"/>
  <c r="R65" i="4"/>
  <c r="R63" i="4"/>
  <c r="Q87" i="4"/>
  <c r="Q85" i="4"/>
  <c r="Q83" i="4"/>
  <c r="Q81" i="4"/>
  <c r="Q79" i="4"/>
  <c r="Q77" i="4"/>
  <c r="Q76" i="4"/>
  <c r="Q74" i="4"/>
  <c r="Q72" i="4"/>
  <c r="Q71" i="4"/>
  <c r="Q69" i="4"/>
  <c r="Q67" i="4"/>
  <c r="Q65" i="4"/>
  <c r="Q63" i="4"/>
  <c r="P87" i="4"/>
  <c r="P85" i="4"/>
  <c r="P83" i="4"/>
  <c r="P81" i="4"/>
  <c r="P79" i="4"/>
  <c r="P77" i="4"/>
  <c r="P76" i="4"/>
  <c r="P74" i="4"/>
  <c r="P72" i="4"/>
  <c r="P71" i="4"/>
  <c r="P69" i="4"/>
  <c r="P67" i="4"/>
  <c r="P65" i="4"/>
  <c r="P63" i="4"/>
  <c r="O87" i="4"/>
  <c r="O85" i="4"/>
  <c r="O83" i="4"/>
  <c r="O81" i="4"/>
  <c r="O79" i="4"/>
  <c r="O77" i="4"/>
  <c r="O76" i="4"/>
  <c r="O74" i="4"/>
  <c r="O72" i="4"/>
  <c r="O71" i="4"/>
  <c r="O69" i="4"/>
  <c r="O67" i="4"/>
  <c r="O65" i="4"/>
  <c r="O63" i="4"/>
  <c r="N87" i="4"/>
  <c r="N85" i="4"/>
  <c r="N83" i="4"/>
  <c r="N81" i="4"/>
  <c r="N79" i="4"/>
  <c r="N77" i="4"/>
  <c r="N76" i="4"/>
  <c r="N74" i="4"/>
  <c r="N72" i="4"/>
  <c r="N71" i="4"/>
  <c r="N69" i="4"/>
  <c r="N67" i="4"/>
  <c r="N65" i="4"/>
  <c r="N63" i="4"/>
  <c r="M87" i="4"/>
  <c r="M81" i="4"/>
  <c r="M79" i="4"/>
  <c r="M77" i="4"/>
  <c r="M76" i="4"/>
  <c r="M72" i="4"/>
  <c r="M71" i="4"/>
  <c r="M69" i="4"/>
  <c r="M67" i="4"/>
  <c r="M65" i="4"/>
  <c r="M63" i="4"/>
  <c r="L87" i="4"/>
  <c r="L85" i="4"/>
  <c r="L83" i="4"/>
  <c r="L81" i="4"/>
  <c r="L79" i="4"/>
  <c r="L77" i="4"/>
  <c r="L76" i="4"/>
  <c r="L74" i="4"/>
  <c r="L72" i="4"/>
  <c r="L71" i="4"/>
  <c r="L69" i="4"/>
  <c r="L67" i="4"/>
  <c r="L65" i="4"/>
  <c r="L63" i="4"/>
  <c r="K87" i="4"/>
  <c r="K85" i="4"/>
  <c r="K83" i="4"/>
  <c r="K81" i="4"/>
  <c r="K79" i="4"/>
  <c r="K77" i="4"/>
  <c r="K76" i="4"/>
  <c r="K74" i="4"/>
  <c r="K72" i="4"/>
  <c r="K71" i="4"/>
  <c r="K69" i="4"/>
  <c r="K67" i="4"/>
  <c r="K65" i="4"/>
  <c r="K63" i="4"/>
  <c r="J87" i="4"/>
  <c r="J85" i="4"/>
  <c r="J83" i="4"/>
  <c r="J81" i="4"/>
  <c r="J79" i="4"/>
  <c r="J77" i="4"/>
  <c r="J76" i="4"/>
  <c r="J74" i="4"/>
  <c r="J72" i="4"/>
  <c r="J71" i="4"/>
  <c r="J69" i="4"/>
  <c r="J67" i="4"/>
  <c r="J65" i="4"/>
  <c r="J63" i="4"/>
  <c r="S22" i="6" l="1"/>
  <c r="L44" i="6" s="1"/>
  <c r="S17" i="10"/>
  <c r="S32" i="6"/>
  <c r="L45" i="6" s="1"/>
  <c r="S38" i="6"/>
  <c r="L39" i="11"/>
  <c r="S18" i="10"/>
  <c r="S29" i="7"/>
  <c r="S21" i="7"/>
  <c r="S15" i="7"/>
  <c r="S27" i="9"/>
  <c r="L36" i="9" s="1"/>
  <c r="S19" i="9"/>
  <c r="S21" i="1"/>
  <c r="S17" i="7"/>
  <c r="S55" i="3"/>
  <c r="S60" i="3"/>
  <c r="S50" i="3"/>
  <c r="S57" i="3"/>
  <c r="S38" i="3"/>
  <c r="S21" i="3"/>
  <c r="S59" i="3"/>
  <c r="S44" i="3"/>
  <c r="S20" i="3"/>
  <c r="S54" i="3"/>
  <c r="S28" i="3"/>
  <c r="S16" i="3"/>
  <c r="S48" i="3"/>
  <c r="S32" i="3"/>
  <c r="S18" i="3"/>
  <c r="S42" i="3"/>
  <c r="S37" i="3"/>
  <c r="S39" i="3" l="1"/>
  <c r="S32" i="7"/>
  <c r="L42" i="7" s="1"/>
  <c r="S22" i="7"/>
  <c r="L40" i="7" s="1"/>
  <c r="S39" i="6"/>
  <c r="L46" i="6"/>
  <c r="S26" i="7"/>
  <c r="L41" i="7" s="1"/>
  <c r="L24" i="10"/>
  <c r="L25" i="10" s="1"/>
  <c r="S28" i="9"/>
  <c r="L34" i="9"/>
  <c r="S18" i="7"/>
  <c r="S45" i="3"/>
  <c r="L68" i="3" s="1"/>
  <c r="S61" i="3"/>
  <c r="L70" i="3" s="1"/>
  <c r="S51" i="3"/>
  <c r="L69" i="3" s="1"/>
  <c r="R12" i="1"/>
  <c r="N25" i="1"/>
  <c r="M25" i="1"/>
  <c r="L25" i="1"/>
  <c r="J25" i="1"/>
  <c r="N17" i="1"/>
  <c r="M17" i="1"/>
  <c r="L17" i="1"/>
  <c r="J17" i="1"/>
  <c r="R11" i="1"/>
  <c r="S33" i="7" l="1"/>
  <c r="L67" i="3"/>
  <c r="L71" i="3" s="1"/>
  <c r="S62" i="3"/>
  <c r="L39" i="7"/>
  <c r="L37" i="9"/>
  <c r="L47" i="6"/>
  <c r="S25" i="1"/>
  <c r="S17" i="1"/>
  <c r="R10" i="1"/>
  <c r="R119" i="4"/>
  <c r="Q119" i="4"/>
  <c r="P119" i="4"/>
  <c r="O119" i="4"/>
  <c r="N119" i="4"/>
  <c r="M119" i="4"/>
  <c r="L119" i="4"/>
  <c r="K119" i="4"/>
  <c r="J119" i="4"/>
  <c r="I119" i="4"/>
  <c r="S116" i="4"/>
  <c r="S105" i="4"/>
  <c r="S103" i="4"/>
  <c r="S95" i="4"/>
  <c r="M85" i="4"/>
  <c r="M83" i="4"/>
  <c r="G54" i="4"/>
  <c r="G52" i="4"/>
  <c r="G50" i="4"/>
  <c r="G48" i="4"/>
  <c r="G46" i="4"/>
  <c r="G44" i="4"/>
  <c r="G42" i="4"/>
  <c r="G40" i="4"/>
  <c r="G38" i="4"/>
  <c r="G36" i="4"/>
  <c r="G34" i="4"/>
  <c r="G32" i="4"/>
  <c r="G30" i="4"/>
  <c r="G28" i="4"/>
  <c r="G27" i="4"/>
  <c r="G25" i="4"/>
  <c r="G23" i="4"/>
  <c r="G21" i="4"/>
  <c r="G19" i="4"/>
  <c r="A18" i="4"/>
  <c r="A20" i="4" s="1"/>
  <c r="A22" i="4" s="1"/>
  <c r="A24" i="4" s="1"/>
  <c r="A26" i="4" s="1"/>
  <c r="A31" i="4" s="1"/>
  <c r="A33" i="4" s="1"/>
  <c r="A35" i="4" s="1"/>
  <c r="A37" i="4" s="1"/>
  <c r="A39" i="4" s="1"/>
  <c r="A41" i="4" s="1"/>
  <c r="A43" i="4" s="1"/>
  <c r="A45" i="4" s="1"/>
  <c r="A47" i="4" s="1"/>
  <c r="G17" i="4"/>
  <c r="L43" i="7" l="1"/>
  <c r="S26" i="1"/>
  <c r="L37" i="1" s="1"/>
  <c r="K23" i="4"/>
  <c r="L23" i="4"/>
  <c r="M23" i="4"/>
  <c r="R23" i="4"/>
  <c r="Q23" i="4"/>
  <c r="P23" i="4"/>
  <c r="O23" i="4"/>
  <c r="N23" i="4"/>
  <c r="J23" i="4"/>
  <c r="J46" i="4"/>
  <c r="K46" i="4"/>
  <c r="L46" i="4"/>
  <c r="R46" i="4"/>
  <c r="Q46" i="4"/>
  <c r="P46" i="4"/>
  <c r="O46" i="4"/>
  <c r="N46" i="4"/>
  <c r="M46" i="4"/>
  <c r="L32" i="4"/>
  <c r="K32" i="4"/>
  <c r="R32" i="4"/>
  <c r="Q32" i="4"/>
  <c r="P32" i="4"/>
  <c r="N32" i="4"/>
  <c r="M32" i="4"/>
  <c r="O32" i="4"/>
  <c r="J32" i="4"/>
  <c r="L48" i="4"/>
  <c r="K48" i="4"/>
  <c r="Q48" i="4"/>
  <c r="R48" i="4"/>
  <c r="P48" i="4"/>
  <c r="O48" i="4"/>
  <c r="N48" i="4"/>
  <c r="M48" i="4"/>
  <c r="J48" i="4"/>
  <c r="R19" i="4"/>
  <c r="Q19" i="4"/>
  <c r="P19" i="4"/>
  <c r="O19" i="4"/>
  <c r="N19" i="4"/>
  <c r="M19" i="4"/>
  <c r="L19" i="4"/>
  <c r="J19" i="4"/>
  <c r="K19" i="4"/>
  <c r="M17" i="4"/>
  <c r="L17" i="4"/>
  <c r="R17" i="4"/>
  <c r="Q17" i="4"/>
  <c r="P17" i="4"/>
  <c r="O17" i="4"/>
  <c r="N17" i="4"/>
  <c r="J17" i="4"/>
  <c r="K17" i="4"/>
  <c r="J30" i="4"/>
  <c r="L30" i="4"/>
  <c r="K30" i="4"/>
  <c r="R30" i="4"/>
  <c r="Q30" i="4"/>
  <c r="P30" i="4"/>
  <c r="O30" i="4"/>
  <c r="N30" i="4"/>
  <c r="M30" i="4"/>
  <c r="J38" i="4"/>
  <c r="L38" i="4"/>
  <c r="K38" i="4"/>
  <c r="R38" i="4"/>
  <c r="Q38" i="4"/>
  <c r="P38" i="4"/>
  <c r="O38" i="4"/>
  <c r="N38" i="4"/>
  <c r="M38" i="4"/>
  <c r="R52" i="4"/>
  <c r="P52" i="4"/>
  <c r="O52" i="4"/>
  <c r="M52" i="4"/>
  <c r="J52" i="4"/>
  <c r="Q52" i="4"/>
  <c r="N52" i="4"/>
  <c r="L52" i="4"/>
  <c r="K52" i="4"/>
  <c r="M25" i="4"/>
  <c r="L25" i="4"/>
  <c r="R25" i="4"/>
  <c r="Q25" i="4"/>
  <c r="O25" i="4"/>
  <c r="K25" i="4"/>
  <c r="P25" i="4"/>
  <c r="N25" i="4"/>
  <c r="J25" i="4"/>
  <c r="L40" i="4"/>
  <c r="K40" i="4"/>
  <c r="R40" i="4"/>
  <c r="P40" i="4"/>
  <c r="O40" i="4"/>
  <c r="N40" i="4"/>
  <c r="M40" i="4"/>
  <c r="Q40" i="4"/>
  <c r="J40" i="4"/>
  <c r="R27" i="4"/>
  <c r="Q27" i="4"/>
  <c r="P27" i="4"/>
  <c r="O27" i="4"/>
  <c r="N27" i="4"/>
  <c r="J27" i="4"/>
  <c r="M27" i="4"/>
  <c r="K27" i="4"/>
  <c r="L27" i="4"/>
  <c r="R34" i="4"/>
  <c r="Q34" i="4"/>
  <c r="P34" i="4"/>
  <c r="O34" i="4"/>
  <c r="N34" i="4"/>
  <c r="M34" i="4"/>
  <c r="L34" i="4"/>
  <c r="J34" i="4"/>
  <c r="K34" i="4"/>
  <c r="R42" i="4"/>
  <c r="Q42" i="4"/>
  <c r="P42" i="4"/>
  <c r="O42" i="4"/>
  <c r="N42" i="4"/>
  <c r="M42" i="4"/>
  <c r="L42" i="4"/>
  <c r="K42" i="4"/>
  <c r="J42" i="4"/>
  <c r="R50" i="4"/>
  <c r="Q50" i="4"/>
  <c r="P50" i="4"/>
  <c r="O50" i="4"/>
  <c r="N50" i="4"/>
  <c r="M50" i="4"/>
  <c r="J50" i="4"/>
  <c r="L50" i="4"/>
  <c r="K50" i="4"/>
  <c r="J54" i="4"/>
  <c r="L54" i="4"/>
  <c r="K54" i="4"/>
  <c r="R54" i="4"/>
  <c r="Q54" i="4"/>
  <c r="P54" i="4"/>
  <c r="O54" i="4"/>
  <c r="N54" i="4"/>
  <c r="M54" i="4"/>
  <c r="J21" i="4"/>
  <c r="K21" i="4"/>
  <c r="R21" i="4"/>
  <c r="N21" i="4"/>
  <c r="M21" i="4"/>
  <c r="L21" i="4"/>
  <c r="Q21" i="4"/>
  <c r="P21" i="4"/>
  <c r="O21" i="4"/>
  <c r="P28" i="4"/>
  <c r="O28" i="4"/>
  <c r="Q28" i="4"/>
  <c r="L28" i="4"/>
  <c r="R28" i="4"/>
  <c r="N28" i="4"/>
  <c r="Q36" i="4"/>
  <c r="J36" i="4"/>
  <c r="R36" i="4"/>
  <c r="P36" i="4"/>
  <c r="L36" i="4"/>
  <c r="K36" i="4"/>
  <c r="O36" i="4"/>
  <c r="N36" i="4"/>
  <c r="M36" i="4"/>
  <c r="J44" i="4"/>
  <c r="N44" i="4"/>
  <c r="O44" i="4"/>
  <c r="L44" i="4"/>
  <c r="K44" i="4"/>
  <c r="R44" i="4"/>
  <c r="Q44" i="4"/>
  <c r="P44" i="4"/>
  <c r="M44" i="4"/>
  <c r="S19" i="1"/>
  <c r="K107" i="4"/>
  <c r="O107" i="4"/>
  <c r="S69" i="4"/>
  <c r="S76" i="4"/>
  <c r="S83" i="4"/>
  <c r="P88" i="4"/>
  <c r="I107" i="4"/>
  <c r="M107" i="4"/>
  <c r="Q107" i="4"/>
  <c r="S99" i="4"/>
  <c r="K88" i="4"/>
  <c r="O88" i="4"/>
  <c r="S74" i="4"/>
  <c r="S81" i="4"/>
  <c r="J107" i="4"/>
  <c r="N107" i="4"/>
  <c r="R107" i="4"/>
  <c r="L107" i="4"/>
  <c r="S71" i="4"/>
  <c r="S77" i="4"/>
  <c r="S85" i="4"/>
  <c r="P107" i="4"/>
  <c r="I88" i="4"/>
  <c r="S63" i="4"/>
  <c r="M88" i="4"/>
  <c r="Q88" i="4"/>
  <c r="L88" i="4"/>
  <c r="M28" i="4"/>
  <c r="K28" i="4"/>
  <c r="J28" i="4"/>
  <c r="S97" i="4"/>
  <c r="S101" i="4"/>
  <c r="S65" i="4"/>
  <c r="S79" i="4"/>
  <c r="S118" i="4"/>
  <c r="J88" i="4"/>
  <c r="N88" i="4"/>
  <c r="R88" i="4"/>
  <c r="S67" i="4"/>
  <c r="S72" i="4"/>
  <c r="S87" i="4"/>
  <c r="S22" i="1" l="1"/>
  <c r="S27" i="1" s="1"/>
  <c r="S119" i="4"/>
  <c r="S46" i="4"/>
  <c r="S40" i="4"/>
  <c r="S38" i="4"/>
  <c r="S27" i="4"/>
  <c r="Q56" i="4"/>
  <c r="S36" i="4"/>
  <c r="J56" i="4"/>
  <c r="S25" i="4"/>
  <c r="R56" i="4"/>
  <c r="K56" i="4"/>
  <c r="O56" i="4"/>
  <c r="M56" i="4"/>
  <c r="S107" i="4"/>
  <c r="P56" i="4"/>
  <c r="I56" i="4"/>
  <c r="S48" i="4"/>
  <c r="S42" i="4"/>
  <c r="S44" i="4"/>
  <c r="S28" i="4"/>
  <c r="S30" i="4"/>
  <c r="S19" i="4"/>
  <c r="S21" i="4"/>
  <c r="S23" i="4"/>
  <c r="S34" i="4"/>
  <c r="N56" i="4"/>
  <c r="L56" i="4"/>
  <c r="S32" i="4"/>
  <c r="S17" i="4"/>
  <c r="S88" i="4"/>
  <c r="L36" i="1" l="1"/>
  <c r="L38" i="1" s="1"/>
  <c r="L128" i="4"/>
  <c r="L127" i="4"/>
  <c r="L126" i="4"/>
  <c r="S56" i="4"/>
  <c r="S120" i="4" s="1"/>
  <c r="L125" i="4" l="1"/>
  <c r="A15" i="2"/>
  <c r="A17" i="2" s="1"/>
  <c r="A19" i="2" s="1"/>
  <c r="A21" i="2" s="1"/>
  <c r="L129" i="4" l="1"/>
  <c r="S18" i="2"/>
  <c r="S32" i="2"/>
  <c r="S42" i="2"/>
  <c r="S14" i="2"/>
  <c r="S20" i="2"/>
  <c r="S16" i="2"/>
  <c r="S40" i="2"/>
  <c r="S28" i="2"/>
  <c r="S22" i="2"/>
  <c r="S36" i="2"/>
  <c r="A25" i="2"/>
  <c r="A27" i="2" s="1"/>
  <c r="A31" i="2" s="1"/>
  <c r="A35" i="2" s="1"/>
  <c r="A39" i="2" s="1"/>
  <c r="A41" i="2" s="1"/>
  <c r="S26" i="2"/>
  <c r="S33" i="2" l="1"/>
  <c r="L51" i="2" s="1"/>
  <c r="S23" i="2"/>
  <c r="S43" i="2"/>
  <c r="L53" i="2" s="1"/>
  <c r="S29" i="2"/>
  <c r="L50" i="2" s="1"/>
  <c r="S37" i="2"/>
  <c r="L52" i="2" s="1"/>
  <c r="L49" i="2" l="1"/>
  <c r="S44" i="2"/>
  <c r="L54" i="2" l="1"/>
</calcChain>
</file>

<file path=xl/sharedStrings.xml><?xml version="1.0" encoding="utf-8"?>
<sst xmlns="http://schemas.openxmlformats.org/spreadsheetml/2006/main" count="1253" uniqueCount="295">
  <si>
    <t>MEXICALI</t>
  </si>
  <si>
    <t>HORARIOS</t>
  </si>
  <si>
    <t>PERSONAL SOLICITADO</t>
  </si>
  <si>
    <t>HORAS POR DIA POR PERSONA</t>
  </si>
  <si>
    <t>HORAS DIARIAS POR TURNO</t>
  </si>
  <si>
    <t>MARZO</t>
  </si>
  <si>
    <t>ABRIL</t>
  </si>
  <si>
    <t>MAYO</t>
  </si>
  <si>
    <t>JUNIO</t>
  </si>
  <si>
    <t>JULIO</t>
  </si>
  <si>
    <t>AGOSTO</t>
  </si>
  <si>
    <t>SEPT.</t>
  </si>
  <si>
    <t>OCT.</t>
  </si>
  <si>
    <t>NOV</t>
  </si>
  <si>
    <t>DIC.</t>
  </si>
  <si>
    <t>Lunes a viernes</t>
  </si>
  <si>
    <t>7:00 a 15:00</t>
  </si>
  <si>
    <t>Mexicali</t>
  </si>
  <si>
    <t>Recaudación Central</t>
  </si>
  <si>
    <t xml:space="preserve">Dirección de </t>
  </si>
  <si>
    <t>Administración y baños de contabilidad</t>
  </si>
  <si>
    <t>7:00 a 12:00</t>
  </si>
  <si>
    <t>Armonización Contable</t>
  </si>
  <si>
    <t>8:00 a 11:00</t>
  </si>
  <si>
    <t>Area operativa, baños comunes y Depto. de</t>
  </si>
  <si>
    <t>Nóminas de la Dir, de Egresos</t>
  </si>
  <si>
    <t>7:00 a 16:00</t>
  </si>
  <si>
    <t>Oficina de cobro González</t>
  </si>
  <si>
    <t>Ortega (Palaco)</t>
  </si>
  <si>
    <t>Lunes, Miercoles y Viernes</t>
  </si>
  <si>
    <t>10:00 a 12:00</t>
  </si>
  <si>
    <t>Subrecaudación Auxiliar</t>
  </si>
  <si>
    <t>9:00 a 18:00</t>
  </si>
  <si>
    <t>sabado</t>
  </si>
  <si>
    <t>9:00 a 13:00</t>
  </si>
  <si>
    <t>8:00 a 14:00</t>
  </si>
  <si>
    <t>de Rentas Cd. Morelos</t>
  </si>
  <si>
    <t>de Rentas Guadalupe Victoria</t>
  </si>
  <si>
    <t>8:00 a 10:00</t>
  </si>
  <si>
    <t>Subrecuadación Auxiliar</t>
  </si>
  <si>
    <t>San Felipe</t>
  </si>
  <si>
    <t>Archivo General (CAIPE)</t>
  </si>
  <si>
    <t>8:00 a 12:00</t>
  </si>
  <si>
    <t>Cencafi Mexicali</t>
  </si>
  <si>
    <t>Subsría de Innovación y Modernización</t>
  </si>
  <si>
    <t>7:00 a 13:00</t>
  </si>
  <si>
    <t>Oficinas de la Secretaría</t>
  </si>
  <si>
    <t>de Planeación y Finanzas</t>
  </si>
  <si>
    <t>(4to. Piso)</t>
  </si>
  <si>
    <t>7:00 a 14:00</t>
  </si>
  <si>
    <t>Sábados</t>
  </si>
  <si>
    <t>9:00 a 12:00</t>
  </si>
  <si>
    <t>SECRETARIA DE HACIENDA DEL ESTADO</t>
  </si>
  <si>
    <t>CALCULO DEL SERVICIO DE LIMPIEZA PARA EL PERIODO DE 1 DE MARZO AL 31 DE DICIEMBRE DE 2020</t>
  </si>
  <si>
    <t>Dirección de Seguimiento</t>
  </si>
  <si>
    <t>a Paraestatales</t>
  </si>
  <si>
    <t>Lunes, miercolos y viernes</t>
  </si>
  <si>
    <t xml:space="preserve">13:00 a 14:00 </t>
  </si>
  <si>
    <t>Dirección de Ingresos</t>
  </si>
  <si>
    <t>Dirección de Auditoria Fiscal</t>
  </si>
  <si>
    <t>Dirección de Auditoría Interena y Baños comunes sótano</t>
  </si>
  <si>
    <t>TECATE/TIJUANA</t>
  </si>
  <si>
    <t>Recaudación de Rentas Tecate</t>
  </si>
  <si>
    <t>7:00 a 11:00</t>
  </si>
  <si>
    <t>Recaudación Central Tijuana (incluye oficina de CENCAFI)</t>
  </si>
  <si>
    <t>11:00 a 17:00</t>
  </si>
  <si>
    <t>Subrecuadación Auxiliar Vía rápida</t>
  </si>
  <si>
    <t>9:00 a 17:00</t>
  </si>
  <si>
    <t>Sábado</t>
  </si>
  <si>
    <t>Subrecaudación Auxiliar Cerro Colorado</t>
  </si>
  <si>
    <t>10:00 a 16:00</t>
  </si>
  <si>
    <t>8:00 a 13:00</t>
  </si>
  <si>
    <t>Procuraduría Fiscal Tijuana</t>
  </si>
  <si>
    <t>9:00 a 10:00</t>
  </si>
  <si>
    <t>Egresos</t>
  </si>
  <si>
    <t>Martes y viernes</t>
  </si>
  <si>
    <t>8:00 a 9:00</t>
  </si>
  <si>
    <t>Inversión Pública</t>
  </si>
  <si>
    <t>10:00 a 11:00</t>
  </si>
  <si>
    <t>DAFE Tijuana</t>
  </si>
  <si>
    <t>ENSENADA</t>
  </si>
  <si>
    <t>Recaudación Ensenada</t>
  </si>
  <si>
    <t>Módulo de Reccaudación Manzana 8</t>
  </si>
  <si>
    <t>Coordinación de Innovación y Modernización</t>
  </si>
  <si>
    <t>15:00 a 16:00</t>
  </si>
  <si>
    <t>Cencafi Ensenada</t>
  </si>
  <si>
    <t>12:00 a 15:00</t>
  </si>
  <si>
    <t>Auditoría Fiscal</t>
  </si>
  <si>
    <t>ROSARITO</t>
  </si>
  <si>
    <t>Recaudación de Rentas ROSARITO</t>
  </si>
  <si>
    <t>Sabado</t>
  </si>
  <si>
    <t>6:00 a 14:00</t>
  </si>
  <si>
    <t>14:00 a 18:00</t>
  </si>
  <si>
    <t>PARTIDA</t>
  </si>
  <si>
    <t>8:00 a 16:00</t>
  </si>
  <si>
    <t>DIRECCION DE REGISTO PUBLICO DE LA PROPIEDAD ; PRIMER PISO EDIFICIO DEL EJECUTIVO</t>
  </si>
  <si>
    <t>TECATE</t>
  </si>
  <si>
    <t>DELEGACION DE LA SECRETARIA GENERAL DE TECATE</t>
  </si>
  <si>
    <t>TOTAL HORAS MEXICALI =</t>
  </si>
  <si>
    <t>DIRECCION  JURIDICA CONTENCIOSA, DIR. JURIDICA DE CONSULTA Y NORMATIVIDAD SEGUNDO PISO EDIFICIO DEL PODER EJECUTIVO}</t>
  </si>
  <si>
    <t>DIRECCION DEL ARCHIVO GENERAL DE NOTARIAS</t>
  </si>
  <si>
    <t>DICIEMBRE</t>
  </si>
  <si>
    <t>NOVIEMBRE</t>
  </si>
  <si>
    <t>OCTUBRE</t>
  </si>
  <si>
    <t>SEPTIEMBRE</t>
  </si>
  <si>
    <t>REGISTRO PUBLICO DE LA  PROPIEDAD, OFICINA REGISTRAL TECATE</t>
  </si>
  <si>
    <t>REGISTRO PUBLICO DE LA  PROPIEDAD, OFICINA REGISTRAL ROSARITO</t>
  </si>
  <si>
    <t>TIJUANA</t>
  </si>
  <si>
    <t>REGISTRO PUBLICO DE LA  PROPIEDAD, OFICINA REGISTRAL   ENSENADA</t>
  </si>
  <si>
    <t>PARTIDAS</t>
  </si>
  <si>
    <t>OFICIALIA MAYOR DE GOBIERNO</t>
  </si>
  <si>
    <t>DIRECCION DE SERVICIOS GENERALES</t>
  </si>
  <si>
    <t>SUBDIRECCION DE INGENIERIA Y MANTENIMIENTO</t>
  </si>
  <si>
    <t xml:space="preserve">TOTAL HORAS </t>
  </si>
  <si>
    <t>TOTAL HORAS</t>
  </si>
  <si>
    <t>6.00 A  14:00</t>
  </si>
  <si>
    <t>6.00 A  10:00</t>
  </si>
  <si>
    <t>8.00 A  12:00</t>
  </si>
  <si>
    <t>TOTALES  DE HORAS/MES</t>
  </si>
  <si>
    <t xml:space="preserve">DIAS DE SERVICIO </t>
  </si>
  <si>
    <t>LUNES-VIERNES</t>
  </si>
  <si>
    <t>SABADO</t>
  </si>
  <si>
    <t>MARTES Y JUEVES</t>
  </si>
  <si>
    <t>LUN- MIER - VIER</t>
  </si>
  <si>
    <t>TIJUANA / TECATE</t>
  </si>
  <si>
    <t xml:space="preserve">MEXICALI                                                                        </t>
  </si>
  <si>
    <t xml:space="preserve">ENSENADA                                                                         </t>
  </si>
  <si>
    <t>RESUMEN SECRETARIA GENERAL DE GOBIERNO</t>
  </si>
  <si>
    <t>Taller Mecanico</t>
  </si>
  <si>
    <t>Archivo Historico</t>
  </si>
  <si>
    <t>Oficialía Mayor de Gobierno</t>
  </si>
  <si>
    <t>Talleres Gráficos</t>
  </si>
  <si>
    <t>Edificio de Justicia Penal</t>
  </si>
  <si>
    <t>Almacen de Oficial¡a Mayor Tijuana</t>
  </si>
  <si>
    <t>MIERCOLES</t>
  </si>
  <si>
    <t>Centro de Gobierno</t>
  </si>
  <si>
    <t>Miercoles</t>
  </si>
  <si>
    <t>Centro de Gobierno Ensenada</t>
  </si>
  <si>
    <t>Centro de Gobierno San Quintín</t>
  </si>
  <si>
    <t>TOTAL HORAS MEXICALI</t>
  </si>
  <si>
    <t>TOTAL DE HORAS TIJUANA</t>
  </si>
  <si>
    <t>TOTAL DE HORAS ROSARITO</t>
  </si>
  <si>
    <t>TOTAL DE HORAS ENSENADA</t>
  </si>
  <si>
    <t>SECRETARIA DE LA HONESTIDAD Y LA FUNCION PUBLICA</t>
  </si>
  <si>
    <t>6:00 a 13:00</t>
  </si>
  <si>
    <t>15:00 a 19:00</t>
  </si>
  <si>
    <t>6:00 a 10:00</t>
  </si>
  <si>
    <t>TOTAL HORAS ENSENADA</t>
  </si>
  <si>
    <t>TOTAL DE HORAS ESTADO</t>
  </si>
  <si>
    <t>SUMAS TOTALES</t>
  </si>
  <si>
    <t>SECRETARIA DE INTEGRACION Y BIENESTAR SOCIAL</t>
  </si>
  <si>
    <t>MARTES, MIERCOLES Y JUEVES</t>
  </si>
  <si>
    <t>LUNES Y JUEVES</t>
  </si>
  <si>
    <t>Oficina Central Mexicali</t>
  </si>
  <si>
    <t>Externa Colonia Guajardo</t>
  </si>
  <si>
    <t>Lunes y Jueves</t>
  </si>
  <si>
    <t>Oficinas de Gobierno Tijuana</t>
  </si>
  <si>
    <t>TOTALES</t>
  </si>
  <si>
    <t>RESUMEN SECRETARIA DE INTEGRACION Y BIENESTAR SOCIAL</t>
  </si>
  <si>
    <t>OFICINA DE LA GUBERNATURA</t>
  </si>
  <si>
    <t xml:space="preserve">MEXICALI                         </t>
  </si>
  <si>
    <t>Comunicación Social</t>
  </si>
  <si>
    <t>Relaciones Públicas</t>
  </si>
  <si>
    <t>Relaciones Públicas, Oficinas y salas Gobernadores, sanitarios comunitarios y terrazas</t>
  </si>
  <si>
    <t>Lunes, miercoles y viernes</t>
  </si>
  <si>
    <t>LUNES, MIERCOLES Y VIERNES</t>
  </si>
  <si>
    <t>6:00 a 11:00</t>
  </si>
  <si>
    <t>TOTAL DE HORAS ESTATAL</t>
  </si>
  <si>
    <t>RESUMEN DE OFICINAS DE LA GUBERNATURA</t>
  </si>
  <si>
    <t>RESUMEN SECRETARIA DE LA HONESTIDAD Y LA FUNCION PUBLICA</t>
  </si>
  <si>
    <t>SUMA MEXICALI</t>
  </si>
  <si>
    <t>SUMA TIJUANA</t>
  </si>
  <si>
    <t>SUMA ESTATAL</t>
  </si>
  <si>
    <t>SECRETARIA DEL CAMPO Y SEGURIDAD ALIMENTARIA</t>
  </si>
  <si>
    <t>SCSA de Ejido Sinaloa</t>
  </si>
  <si>
    <t>SCSA  (CCIIAA Mexicali) Ejido Sinaloa</t>
  </si>
  <si>
    <t>SCSA Centro de Gobierno Tijuana</t>
  </si>
  <si>
    <t>SCSA Tecate  Misión Santo Domingo No. 1016</t>
  </si>
  <si>
    <t xml:space="preserve">SCSA Centro de Gobierno Ensenada </t>
  </si>
  <si>
    <t>7:00 a 9:00</t>
  </si>
  <si>
    <t>7:00 a 10:00</t>
  </si>
  <si>
    <t>TOTAL HORAS TIUANA</t>
  </si>
  <si>
    <t>TOTAL DE HORAS TECATE</t>
  </si>
  <si>
    <t>SCSA Centro de Gobierno San Quintín</t>
  </si>
  <si>
    <t>RESUMEN SECRETARIA DEL CAMPO Y SEGURIDAD ALIMENTARIA</t>
  </si>
  <si>
    <t>9:00 a 11:00</t>
  </si>
  <si>
    <t>TOTAL HORAS TIJUANA</t>
  </si>
  <si>
    <t>TOTAL HORAS TECATE</t>
  </si>
  <si>
    <t>SECRETARIA DE ECONOMIA SUSTENTABLE Y TURISMO</t>
  </si>
  <si>
    <t>LUNES Y VIERNES</t>
  </si>
  <si>
    <t xml:space="preserve">MARTES   </t>
  </si>
  <si>
    <t>Lunes, Miercoles y viernes</t>
  </si>
  <si>
    <t>Martes y Jueves</t>
  </si>
  <si>
    <t>Lunes y viernes</t>
  </si>
  <si>
    <t>Martes</t>
  </si>
  <si>
    <t>TOTAL MEXICALI</t>
  </si>
  <si>
    <t>TOTAL TIJUANA</t>
  </si>
  <si>
    <t>TOTAL ENSENADA</t>
  </si>
  <si>
    <t>TOTAL ESTATAL</t>
  </si>
  <si>
    <t>RESUMEN SECRETARIA DE ECONOMIA SUSTENTABLE Y TURISMO</t>
  </si>
  <si>
    <t>LUNES A VIERNES</t>
  </si>
  <si>
    <t>TOTAL HORAS ROSARITO</t>
  </si>
  <si>
    <t>SECRETARIA DE INCLUSION SOCIAL E IGUALDAD DE GENERO</t>
  </si>
  <si>
    <t>Domicilio por definir</t>
  </si>
  <si>
    <t>Ave. A S/N Fracc. Ciudad San Quintín, San Quintiín</t>
  </si>
  <si>
    <t>RESUMEN DE SECRETARIA DE INCLUSION SOCIAL E IGUALDAD DE GENERO</t>
  </si>
  <si>
    <t>SECRETARIA DEL TRABAJO Y PREVISION SOCIAL</t>
  </si>
  <si>
    <t>RESUMEN DE SECRETARIA DEL TRABAJO Y PREVISION SOCIAL</t>
  </si>
  <si>
    <t>SECRETARIA DE GENERAL DE GOBIERNO DEL ESTADO</t>
  </si>
  <si>
    <t>SUBSECRETARIA DE ASUNTOS LEGISLATIVOS (DIRECCION DE ADMINISTRACION)  - PASAJE SAN MIGUEL  # 1090</t>
  </si>
  <si>
    <t>SUBSECRETARIA JURIDICA; SEGUNDO PISO EDIFICIO DEL EJECUTIVO Y DIRECCION DE REGISTRO CIVIL; PRIMER PISO EDIFICIO DEL EJECUTIVO</t>
  </si>
  <si>
    <t>RESUMEN OFICIALIA MAYOR DE GOBIERNO</t>
  </si>
  <si>
    <t>MIERCOLES Y VIERNES</t>
  </si>
  <si>
    <t>Miercoles  y Viernes</t>
  </si>
  <si>
    <t>Martes, miercoles y Viernes</t>
  </si>
  <si>
    <t>RESUMEN  SECRETARIA DE HACIENDA DEL ESTADO</t>
  </si>
  <si>
    <t>Edificio del Poder Ejecutivo (Sótano)</t>
  </si>
  <si>
    <t>Edificio del Poder Ejecutivo (Oficialía Mayor de Gobierno)</t>
  </si>
  <si>
    <t>Edificio del Poder Ejecutivo               (4to. Piso Bienes Patrimoniales)</t>
  </si>
  <si>
    <t>Archivo de Concentración</t>
  </si>
  <si>
    <t>Almecenes Generales del estado</t>
  </si>
  <si>
    <t>11:00 a 15:00</t>
  </si>
  <si>
    <t>DIRECCION</t>
  </si>
  <si>
    <t>Pasaje San Miguel No. 1090, Centro Civico y Comercial, Mexicali</t>
  </si>
  <si>
    <t>Calzada Independencia No. 994, Centro Civico y Comercial</t>
  </si>
  <si>
    <t>Calle Villahermosa s/n, Col. Guajardo, Mexicali, Baja California</t>
  </si>
  <si>
    <t>Calle Mision de San Domingo, 1016, Mza 03, Col El Descanso, Tecate, Baja California</t>
  </si>
  <si>
    <t>Av. José Haroz Aguilar No. 2004Fracc. Villa Turística. C.P. 22710
Playas de Rosarito, B.C.</t>
  </si>
  <si>
    <t>Vía Oriente No. 10252
1er. Piso, Edificio Ejecutivo
Zona del Río C.P. 22320
Tijuana, B.C.</t>
  </si>
  <si>
    <t xml:space="preserve">Carretera a Ojos Negros Km. 3.5 C.P. 22850, en la ciudad de Ensenada, Baja California.
</t>
  </si>
  <si>
    <t>Carretera Transpeninsular Ensenada-La Paz No. 6500
Ex-ejido Chapultepec C.P. 22185
Centro de Gobierno Ensenada
Ensenada, B.C.</t>
  </si>
  <si>
    <t>Rio Culiacan e Ignacion Comonfort No. 968, Col. Pro-Hogar</t>
  </si>
  <si>
    <t>Pedro F. Perez y Ramirez No. 202, Zona Centro Primera Seccion</t>
  </si>
  <si>
    <t>Navolato y Villahermosa s/n Col. Guajardo</t>
  </si>
  <si>
    <t>Cenprode</t>
  </si>
  <si>
    <t>Pasaje Autlan y Janitzio, Centro Civico y Comercial de Mexicali, Baja California</t>
  </si>
  <si>
    <t>Av. Madero No. 1981, entre Calles K y L Col. Nueva</t>
  </si>
  <si>
    <t>Río Nuevo  21090, Mexicali, Baja California</t>
  </si>
  <si>
    <t>Via Rapida Poniente S/N, Col. Corona del Rosal, Tijuana, Baja California</t>
  </si>
  <si>
    <t>Via Rapida No.1, Zona Urbana Rio Tijuana, Tijuana, Baja California</t>
  </si>
  <si>
    <t>Av. Jose Haros Aguilar 2004, Fracc. Villa Turistica, Rosarito, Baja California</t>
  </si>
  <si>
    <t>Carretera Transpeninsular, Ensenada-La Paz No. 6500, ExEjido Chapultepec, Ensenada, Baja California</t>
  </si>
  <si>
    <t>Av. A, entr calle 9 y 10, Fracc. Ciudad San Quintin, San Quintin, Baja California</t>
  </si>
  <si>
    <t>Calle 4ta. y Carretera a San Luis s/n, Delegacion Gonzalez Ortega</t>
  </si>
  <si>
    <t>Clzd. Independencia y Calle Torres Sanginez, Centro Civico frente a Edificio Poder Ejecutivo</t>
  </si>
  <si>
    <t>Clzd. Lazaro Cardenas y Madero No. 52C, Poblado Ciudad Morelos Valle de Mexicali</t>
  </si>
  <si>
    <t>Av. Hidalgo, Calle 8 s/n Pob. Cd. Gpe. Victoria, Valle de Mexicali</t>
  </si>
  <si>
    <t>Mar de Caribe 616, 2da, Seccion, San Felipe, Mexicali, B.C.</t>
  </si>
  <si>
    <t>Mimiahuapan 1684, Calafia, 21040 Mexicali, B.C.</t>
  </si>
  <si>
    <t>Av. Milton Castellanos No. 1573, Conjunto Urbano Caliss</t>
  </si>
  <si>
    <t>VIA RAPIDA PONIENTE COLONIA 20 DE NOVIEMBRE, TIJUANA, B.C.</t>
  </si>
  <si>
    <t>CENTRO DE GOBIERNO 1ER PISO, VIA RAPIDA ORIENTE NO. 10252, ZONA RIO, TIJUANA, B.C.</t>
  </si>
  <si>
    <t>VIA RAPIDA NO. 12621 PONIENTE COLONIA 20 DE NOVIEMBRE, TIJUANA, B.C.</t>
  </si>
  <si>
    <t>BOULEVARD MANUEL J. CLOUTHIER NO. 19724, COL. EL LAGO, DELEGACION CERRO COLORADO, TIJUANA, B.C.</t>
  </si>
  <si>
    <t>Calzada Independencia No. 994, Centro Civico y Comercial SOTANO</t>
  </si>
  <si>
    <t>Calzada Independencia No. 994, Centro Civico y Comercial  1ER PISO</t>
  </si>
  <si>
    <t>Calzada Independencia No. 994, Centro Civico y Comercial  2DO PISO</t>
  </si>
  <si>
    <t>Calzada Independencia No. 994, Centro Civico y Comercial  SOTANO</t>
  </si>
  <si>
    <t>Carretera Transpeninsular La Paz - Ensenada # 6500 Ex. Ejido Chapultepec</t>
  </si>
  <si>
    <t>Calle José Haroz #2004
Centro de Gobierno, Playas de Rosarito, Baja Califronia</t>
  </si>
  <si>
    <t xml:space="preserve">Secretaría de Economía Sustentable y Turismo  </t>
  </si>
  <si>
    <t>Blvd. Benito Juarez # 1, Col Esteban Cantú</t>
  </si>
  <si>
    <t>Calzada Independencia No. 994, Centro Civico y Comercial Edificio del Poder Ejecutivo 4to. Piso / 2do. Piso</t>
  </si>
  <si>
    <t xml:space="preserve">Secretaría de Economía Sustentable y Turismo </t>
  </si>
  <si>
    <t>Laboratorio de Calidad del Aire, Calle 9 Sur y Calle 2 Ote.,Col. Industrial Otay</t>
  </si>
  <si>
    <t>Calle Xavier Villaurrutia No. 1271, Zona Rio, CANACO</t>
  </si>
  <si>
    <t xml:space="preserve">Consorcio Tecnológico                                                          </t>
  </si>
  <si>
    <t>Carretera Libre Tijuana-Tecate Km. 126.4, esq. Blvd. Nogales, El Florido, Oficinas del COCIT</t>
  </si>
  <si>
    <t>Oficina de Pesca, Carretera Transpeninsular La Paz - Ensenada # 6500 Ex. Ejido Chapultepec</t>
  </si>
  <si>
    <t>Secretaría de Economía Sustentable y Turismo  Oficiana d ePesca</t>
  </si>
  <si>
    <t>Secretaría de Economía Sustentable y Turismo Oficina de Medio Ambiente</t>
  </si>
  <si>
    <t>Oficina de Medio Ambiente, Carretera Transpeninsular La Paz - Ensenada # 6500 Ex. Ejido Chapultepec</t>
  </si>
  <si>
    <t xml:space="preserve">Secretaría de la Honestidad                                                       </t>
  </si>
  <si>
    <t>Lerdo de Tejada y Calle "E" No. 1276, Col. Nueva</t>
  </si>
  <si>
    <t xml:space="preserve">Secretaría de la Honestidad                                                       Edificio del Poder Ejecutivo </t>
  </si>
  <si>
    <t>Edificio del Poder Ejecutivo 1er piso                                              Vía Oriente No. 10252, Zona Rio</t>
  </si>
  <si>
    <t>Centro de Gobierno                                              Carr. Transpenincular Ensenada - La Paz No. 6500</t>
  </si>
  <si>
    <t>Calzada Independencia No. 994, Centro Civico y Comercial Edificio del Poder Ejecutivo 4to. Piso</t>
  </si>
  <si>
    <t>Edificio del Poder Ejecutivo                            Vía Oriente No. 10252, Zona Rio</t>
  </si>
  <si>
    <t>Edificio del Poder Ejecutivo    Vía Oriente No. 10252, Zona Rio</t>
  </si>
  <si>
    <t>Boulevard Las Dunas s/n, Playa Ensenada, Ensenada, Baja California</t>
  </si>
  <si>
    <t>Calzada Independencia No. 994, Centro Civico y Comercial Edificio del Poder Ejecutivo 3er Piso</t>
  </si>
  <si>
    <t>Calzada Independencia No. 994, Centro Civico y Comercial Edificio del Poder Ejecutivo 2do y 3er piso</t>
  </si>
  <si>
    <t>Calzada Independencia No. 994, Centro Civico y Comercial Edificio del Poder Ejecutivo 2do Piso</t>
  </si>
  <si>
    <t>Secretaría de Inclusión Social e Igualdad de Género</t>
  </si>
  <si>
    <t xml:space="preserve">Servicio Nacional del Empleo                                          </t>
  </si>
  <si>
    <t>Ave. Pioneros y Calle Calafia # 1100, Centro Cívico</t>
  </si>
  <si>
    <t>Carretera Mexicali-San Luis km 22.5 Ejido Sinaloa Mexicali B.C. 21620</t>
  </si>
  <si>
    <t>Oficina de Medio Ambiente, Centro de Gobierno del Estado Edificio del Poder Ejecutivo                            Vía Oriente No. 10252, Zona Rio</t>
  </si>
  <si>
    <t>3er piso del  Edificio del Poder Ejecutivo, Calzada Independencia No. 994, Centro Civico y Comercial</t>
  </si>
  <si>
    <t xml:space="preserve"> Av. Navolato s/n, Col. Guajardo, Mexicali, Baja California</t>
  </si>
  <si>
    <t>REGISTRO PUBLICO DE LA  PROPIEDAD, OFICINA REGISTRAL TIJUANA</t>
  </si>
  <si>
    <t>DELEGACION DE LA SECRETARIA GENERAL DE ENSENADA</t>
  </si>
  <si>
    <t>TOTAL DIAS      ABRIL-DIC</t>
  </si>
  <si>
    <t>CALCULO DEL SERVICIO DE LIMPIEZA PARA EL PERIODO DE 1 DE ABRIL AL 31 DE DICIEMBRE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</si>
</sst>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#,##0_ ;\-#,##0\ "/>
  </numFmts>
  <fonts count="2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Arial"/>
      <family val="2"/>
    </font>
    <font>
      <b/>
      <sz val="12"/>
      <name val="Arial"/>
      <family val="2"/>
    </font>
    <font>
      <b/>
      <sz val="10"/>
      <color indexed="8"/>
      <name val="Arial"/>
      <family val="2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Arial"/>
      <family val="2"/>
    </font>
    <font>
      <b/>
      <sz val="1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44" fontId="16" fillId="0" borderId="0" applyFont="0" applyFill="0" applyBorder="0" applyAlignment="0" applyProtection="0"/>
  </cellStyleXfs>
  <cellXfs count="454">
    <xf numFmtId="0" fontId="0" fillId="0" borderId="0" xfId="0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0" fillId="0" borderId="1" xfId="0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/>
    <xf numFmtId="0" fontId="2" fillId="0" borderId="5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0" fillId="0" borderId="3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/>
    <xf numFmtId="0" fontId="3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/>
    </xf>
    <xf numFmtId="0" fontId="10" fillId="0" borderId="0" xfId="0" applyFont="1" applyBorder="1" applyAlignment="1">
      <alignment vertical="center"/>
    </xf>
    <xf numFmtId="0" fontId="11" fillId="0" borderId="0" xfId="0" applyFont="1" applyBorder="1" applyAlignment="1"/>
    <xf numFmtId="0" fontId="13" fillId="0" borderId="0" xfId="0" applyFont="1" applyAlignment="1">
      <alignment horizont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4" fillId="0" borderId="1" xfId="0" applyFont="1" applyBorder="1" applyAlignment="1">
      <alignment horizontal="center" wrapText="1"/>
    </xf>
    <xf numFmtId="0" fontId="15" fillId="0" borderId="3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2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5" fillId="3" borderId="1" xfId="0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0" fillId="0" borderId="0" xfId="0"/>
    <xf numFmtId="0" fontId="0" fillId="0" borderId="0" xfId="0" applyAlignment="1">
      <alignment vertical="center" wrapText="1"/>
    </xf>
    <xf numFmtId="0" fontId="18" fillId="0" borderId="0" xfId="0" applyFont="1" applyAlignment="1">
      <alignment vertical="center" wrapText="1"/>
    </xf>
    <xf numFmtId="44" fontId="16" fillId="0" borderId="0" xfId="1" applyFont="1" applyFill="1" applyAlignment="1">
      <alignment vertical="center" wrapText="1"/>
    </xf>
    <xf numFmtId="3" fontId="17" fillId="4" borderId="9" xfId="0" applyNumberFormat="1" applyFont="1" applyFill="1" applyBorder="1" applyAlignment="1">
      <alignment horizontal="center" vertical="center" wrapText="1"/>
    </xf>
    <xf numFmtId="3" fontId="20" fillId="0" borderId="13" xfId="0" applyNumberFormat="1" applyFont="1" applyFill="1" applyBorder="1" applyAlignment="1">
      <alignment horizontal="center" vertical="center" wrapText="1"/>
    </xf>
    <xf numFmtId="3" fontId="20" fillId="5" borderId="13" xfId="0" applyNumberFormat="1" applyFont="1" applyFill="1" applyBorder="1" applyAlignment="1">
      <alignment horizontal="center" vertical="center" wrapText="1"/>
    </xf>
    <xf numFmtId="3" fontId="20" fillId="0" borderId="14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5" fillId="6" borderId="1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2" fillId="2" borderId="1" xfId="0" applyFont="1" applyFill="1" applyBorder="1"/>
    <xf numFmtId="3" fontId="20" fillId="7" borderId="14" xfId="0" applyNumberFormat="1" applyFont="1" applyFill="1" applyBorder="1" applyAlignment="1">
      <alignment horizontal="center" vertical="center" wrapText="1"/>
    </xf>
    <xf numFmtId="3" fontId="20" fillId="3" borderId="14" xfId="0" applyNumberFormat="1" applyFont="1" applyFill="1" applyBorder="1" applyAlignment="1">
      <alignment horizontal="center" vertical="center" wrapText="1"/>
    </xf>
    <xf numFmtId="3" fontId="20" fillId="9" borderId="13" xfId="0" applyNumberFormat="1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7" fillId="5" borderId="1" xfId="0" applyFont="1" applyFill="1" applyBorder="1" applyAlignment="1">
      <alignment horizontal="center" vertical="center"/>
    </xf>
    <xf numFmtId="0" fontId="2" fillId="5" borderId="1" xfId="0" applyFont="1" applyFill="1" applyBorder="1"/>
    <xf numFmtId="0" fontId="15" fillId="4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0" fillId="0" borderId="7" xfId="0" applyBorder="1"/>
    <xf numFmtId="0" fontId="0" fillId="0" borderId="5" xfId="0" applyBorder="1"/>
    <xf numFmtId="0" fontId="3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/>
    </xf>
    <xf numFmtId="0" fontId="7" fillId="8" borderId="1" xfId="0" applyFont="1" applyFill="1" applyBorder="1" applyAlignment="1">
      <alignment horizontal="center" vertical="center" wrapText="1"/>
    </xf>
    <xf numFmtId="0" fontId="7" fillId="8" borderId="1" xfId="0" applyFont="1" applyFill="1" applyBorder="1" applyAlignment="1">
      <alignment horizontal="center" vertical="center"/>
    </xf>
    <xf numFmtId="0" fontId="2" fillId="6" borderId="1" xfId="0" applyFont="1" applyFill="1" applyBorder="1"/>
    <xf numFmtId="0" fontId="7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/>
    </xf>
    <xf numFmtId="0" fontId="22" fillId="4" borderId="1" xfId="0" applyFont="1" applyFill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0" fontId="22" fillId="6" borderId="1" xfId="0" applyFont="1" applyFill="1" applyBorder="1" applyAlignment="1">
      <alignment horizontal="center" vertical="center"/>
    </xf>
    <xf numFmtId="0" fontId="22" fillId="8" borderId="1" xfId="0" applyFont="1" applyFill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/>
    </xf>
    <xf numFmtId="0" fontId="2" fillId="2" borderId="7" xfId="0" applyFont="1" applyFill="1" applyBorder="1"/>
    <xf numFmtId="0" fontId="0" fillId="0" borderId="5" xfId="0" applyBorder="1" applyAlignment="1">
      <alignment horizontal="center" vertical="center"/>
    </xf>
    <xf numFmtId="0" fontId="0" fillId="0" borderId="5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7" fillId="5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vertical="center"/>
    </xf>
    <xf numFmtId="0" fontId="22" fillId="5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10" borderId="3" xfId="0" applyFill="1" applyBorder="1" applyAlignment="1">
      <alignment horizontal="center" vertical="center"/>
    </xf>
    <xf numFmtId="0" fontId="0" fillId="10" borderId="3" xfId="0" applyFill="1" applyBorder="1" applyAlignment="1">
      <alignment vertical="center"/>
    </xf>
    <xf numFmtId="0" fontId="2" fillId="10" borderId="1" xfId="0" applyFont="1" applyFill="1" applyBorder="1" applyAlignment="1">
      <alignment horizontal="center"/>
    </xf>
    <xf numFmtId="0" fontId="5" fillId="10" borderId="1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10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/>
    </xf>
    <xf numFmtId="3" fontId="20" fillId="10" borderId="1" xfId="0" applyNumberFormat="1" applyFont="1" applyFill="1" applyBorder="1" applyAlignment="1">
      <alignment horizontal="center" vertical="center" wrapText="1"/>
    </xf>
    <xf numFmtId="3" fontId="20" fillId="10" borderId="7" xfId="0" applyNumberFormat="1" applyFont="1" applyFill="1" applyBorder="1" applyAlignment="1">
      <alignment horizontal="center" vertical="center" wrapText="1"/>
    </xf>
    <xf numFmtId="3" fontId="20" fillId="10" borderId="5" xfId="0" applyNumberFormat="1" applyFont="1" applyFill="1" applyBorder="1" applyAlignment="1">
      <alignment horizontal="center" vertical="center" wrapText="1"/>
    </xf>
    <xf numFmtId="0" fontId="0" fillId="10" borderId="5" xfId="0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7" fillId="11" borderId="1" xfId="0" applyFont="1" applyFill="1" applyBorder="1" applyAlignment="1">
      <alignment horizontal="center" vertical="center"/>
    </xf>
    <xf numFmtId="0" fontId="2" fillId="11" borderId="1" xfId="0" applyFont="1" applyFill="1" applyBorder="1" applyAlignment="1">
      <alignment horizontal="center" vertical="center" wrapText="1"/>
    </xf>
    <xf numFmtId="0" fontId="7" fillId="10" borderId="1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/>
    </xf>
    <xf numFmtId="0" fontId="0" fillId="0" borderId="2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5" fillId="0" borderId="1" xfId="0" applyFont="1" applyBorder="1"/>
    <xf numFmtId="3" fontId="19" fillId="5" borderId="1" xfId="0" applyNumberFormat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3" fontId="19" fillId="5" borderId="2" xfId="0" applyNumberFormat="1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3" fontId="20" fillId="10" borderId="7" xfId="0" applyNumberFormat="1" applyFont="1" applyFill="1" applyBorder="1" applyAlignment="1">
      <alignment horizontal="center" vertical="center" wrapText="1"/>
    </xf>
    <xf numFmtId="3" fontId="20" fillId="10" borderId="5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 wrapText="1"/>
    </xf>
    <xf numFmtId="3" fontId="20" fillId="4" borderId="14" xfId="0" applyNumberFormat="1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0" fontId="0" fillId="2" borderId="1" xfId="0" applyFill="1" applyBorder="1"/>
    <xf numFmtId="0" fontId="1" fillId="10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2" fillId="0" borderId="0" xfId="0" applyFont="1" applyBorder="1"/>
    <xf numFmtId="0" fontId="7" fillId="10" borderId="0" xfId="0" applyFont="1" applyFill="1" applyBorder="1" applyAlignment="1">
      <alignment horizontal="center" vertical="center" wrapText="1"/>
    </xf>
    <xf numFmtId="0" fontId="22" fillId="5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3" fontId="17" fillId="8" borderId="9" xfId="0" applyNumberFormat="1" applyFont="1" applyFill="1" applyBorder="1" applyAlignment="1">
      <alignment horizontal="center" vertical="center" wrapText="1"/>
    </xf>
    <xf numFmtId="0" fontId="3" fillId="10" borderId="5" xfId="0" applyFont="1" applyFill="1" applyBorder="1" applyAlignment="1">
      <alignment horizontal="center" vertical="center"/>
    </xf>
    <xf numFmtId="1" fontId="7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3" fontId="17" fillId="4" borderId="13" xfId="0" applyNumberFormat="1" applyFont="1" applyFill="1" applyBorder="1" applyAlignment="1">
      <alignment horizontal="center" vertical="center" wrapText="1"/>
    </xf>
    <xf numFmtId="0" fontId="8" fillId="10" borderId="0" xfId="0" applyFont="1" applyFill="1" applyBorder="1" applyAlignment="1">
      <alignment horizontal="center"/>
    </xf>
    <xf numFmtId="0" fontId="15" fillId="0" borderId="1" xfId="0" applyFont="1" applyBorder="1" applyAlignment="1">
      <alignment horizontal="center" vertical="center"/>
    </xf>
    <xf numFmtId="3" fontId="19" fillId="9" borderId="1" xfId="0" applyNumberFormat="1" applyFont="1" applyFill="1" applyBorder="1" applyAlignment="1">
      <alignment horizontal="center" vertical="center" wrapText="1"/>
    </xf>
    <xf numFmtId="3" fontId="19" fillId="7" borderId="1" xfId="0" applyNumberFormat="1" applyFont="1" applyFill="1" applyBorder="1" applyAlignment="1">
      <alignment horizontal="center" vertical="center" wrapText="1"/>
    </xf>
    <xf numFmtId="3" fontId="19" fillId="5" borderId="13" xfId="0" applyNumberFormat="1" applyFont="1" applyFill="1" applyBorder="1" applyAlignment="1">
      <alignment horizontal="center" vertical="center" wrapText="1"/>
    </xf>
    <xf numFmtId="3" fontId="19" fillId="0" borderId="13" xfId="0" applyNumberFormat="1" applyFont="1" applyFill="1" applyBorder="1" applyAlignment="1">
      <alignment horizontal="center" vertical="center" wrapText="1"/>
    </xf>
    <xf numFmtId="3" fontId="19" fillId="9" borderId="13" xfId="0" applyNumberFormat="1" applyFont="1" applyFill="1" applyBorder="1" applyAlignment="1">
      <alignment horizontal="center" vertical="center" wrapText="1"/>
    </xf>
    <xf numFmtId="3" fontId="19" fillId="3" borderId="14" xfId="0" applyNumberFormat="1" applyFont="1" applyFill="1" applyBorder="1" applyAlignment="1">
      <alignment horizontal="center" vertical="center" wrapText="1"/>
    </xf>
    <xf numFmtId="3" fontId="19" fillId="0" borderId="14" xfId="0" applyNumberFormat="1" applyFont="1" applyFill="1" applyBorder="1" applyAlignment="1">
      <alignment horizontal="center" vertical="center" wrapText="1"/>
    </xf>
    <xf numFmtId="1" fontId="7" fillId="0" borderId="3" xfId="0" applyNumberFormat="1" applyFont="1" applyBorder="1" applyAlignment="1">
      <alignment horizontal="center" vertical="center"/>
    </xf>
    <xf numFmtId="3" fontId="19" fillId="10" borderId="13" xfId="0" applyNumberFormat="1" applyFont="1" applyFill="1" applyBorder="1" applyAlignment="1">
      <alignment horizontal="center" vertical="center" wrapText="1"/>
    </xf>
    <xf numFmtId="3" fontId="19" fillId="0" borderId="12" xfId="0" applyNumberFormat="1" applyFont="1" applyFill="1" applyBorder="1" applyAlignment="1">
      <alignment horizontal="center" vertical="center" wrapText="1"/>
    </xf>
    <xf numFmtId="3" fontId="17" fillId="6" borderId="14" xfId="0" applyNumberFormat="1" applyFont="1" applyFill="1" applyBorder="1" applyAlignment="1">
      <alignment horizontal="center" vertical="center" wrapText="1"/>
    </xf>
    <xf numFmtId="3" fontId="17" fillId="0" borderId="14" xfId="0" applyNumberFormat="1" applyFont="1" applyFill="1" applyBorder="1" applyAlignment="1">
      <alignment horizontal="center" vertical="center" wrapText="1"/>
    </xf>
    <xf numFmtId="3" fontId="17" fillId="4" borderId="12" xfId="0" applyNumberFormat="1" applyFont="1" applyFill="1" applyBorder="1" applyAlignment="1">
      <alignment horizontal="center" vertical="center" wrapText="1"/>
    </xf>
    <xf numFmtId="3" fontId="17" fillId="0" borderId="12" xfId="0" applyNumberFormat="1" applyFont="1" applyFill="1" applyBorder="1" applyAlignment="1">
      <alignment horizontal="center" vertical="center" wrapText="1"/>
    </xf>
    <xf numFmtId="3" fontId="19" fillId="3" borderId="1" xfId="0" applyNumberFormat="1" applyFont="1" applyFill="1" applyBorder="1" applyAlignment="1">
      <alignment horizontal="center" vertical="center" wrapText="1"/>
    </xf>
    <xf numFmtId="3" fontId="19" fillId="4" borderId="1" xfId="0" applyNumberFormat="1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3" fontId="19" fillId="5" borderId="14" xfId="0" applyNumberFormat="1" applyFont="1" applyFill="1" applyBorder="1" applyAlignment="1">
      <alignment horizontal="center" vertical="center" wrapText="1"/>
    </xf>
    <xf numFmtId="3" fontId="25" fillId="0" borderId="14" xfId="0" applyNumberFormat="1" applyFont="1" applyFill="1" applyBorder="1" applyAlignment="1">
      <alignment horizontal="center" vertical="center" wrapText="1"/>
    </xf>
    <xf numFmtId="3" fontId="19" fillId="6" borderId="14" xfId="0" applyNumberFormat="1" applyFont="1" applyFill="1" applyBorder="1" applyAlignment="1">
      <alignment horizontal="center" vertical="center" wrapText="1"/>
    </xf>
    <xf numFmtId="3" fontId="19" fillId="3" borderId="12" xfId="0" applyNumberFormat="1" applyFont="1" applyFill="1" applyBorder="1" applyAlignment="1">
      <alignment horizontal="center" vertical="center" wrapText="1"/>
    </xf>
    <xf numFmtId="3" fontId="25" fillId="0" borderId="12" xfId="0" applyNumberFormat="1" applyFont="1" applyFill="1" applyBorder="1" applyAlignment="1">
      <alignment horizontal="center" vertical="center" wrapText="1"/>
    </xf>
    <xf numFmtId="3" fontId="19" fillId="6" borderId="1" xfId="0" applyNumberFormat="1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15" fillId="0" borderId="5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164" fontId="3" fillId="0" borderId="3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/>
    </xf>
    <xf numFmtId="164" fontId="15" fillId="0" borderId="1" xfId="0" applyNumberFormat="1" applyFont="1" applyBorder="1" applyAlignment="1">
      <alignment horizontal="center"/>
    </xf>
    <xf numFmtId="0" fontId="1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2" fillId="10" borderId="1" xfId="0" applyFont="1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2" borderId="5" xfId="0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/>
    </xf>
    <xf numFmtId="0" fontId="0" fillId="5" borderId="5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10" borderId="4" xfId="0" applyFont="1" applyFill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7" fillId="5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7" fillId="6" borderId="7" xfId="0" applyFont="1" applyFill="1" applyBorder="1" applyAlignment="1">
      <alignment horizontal="center" vertical="center"/>
    </xf>
    <xf numFmtId="0" fontId="7" fillId="6" borderId="5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8" borderId="7" xfId="0" applyFont="1" applyFill="1" applyBorder="1" applyAlignment="1">
      <alignment horizontal="center" vertical="center"/>
    </xf>
    <xf numFmtId="0" fontId="7" fillId="8" borderId="5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21" fillId="4" borderId="3" xfId="0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0" fontId="21" fillId="6" borderId="1" xfId="0" applyFont="1" applyFill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/>
    </xf>
    <xf numFmtId="0" fontId="17" fillId="4" borderId="10" xfId="0" applyFont="1" applyFill="1" applyBorder="1" applyAlignment="1">
      <alignment horizontal="center" vertical="center" wrapText="1"/>
    </xf>
    <xf numFmtId="0" fontId="17" fillId="4" borderId="11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5" xfId="0" applyFont="1" applyFill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7" fillId="10" borderId="7" xfId="0" applyFont="1" applyFill="1" applyBorder="1" applyAlignment="1">
      <alignment horizontal="center" vertical="center"/>
    </xf>
    <xf numFmtId="0" fontId="7" fillId="10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8" fillId="4" borderId="7" xfId="0" applyFont="1" applyFill="1" applyBorder="1" applyAlignment="1">
      <alignment horizontal="center"/>
    </xf>
    <xf numFmtId="0" fontId="8" fillId="4" borderId="20" xfId="0" applyFont="1" applyFill="1" applyBorder="1" applyAlignment="1">
      <alignment horizontal="center"/>
    </xf>
    <xf numFmtId="0" fontId="8" fillId="4" borderId="5" xfId="0" applyFont="1" applyFill="1" applyBorder="1" applyAlignment="1">
      <alignment horizontal="center"/>
    </xf>
    <xf numFmtId="0" fontId="21" fillId="5" borderId="1" xfId="0" applyFont="1" applyFill="1" applyBorder="1" applyAlignment="1">
      <alignment horizontal="center" vertical="center"/>
    </xf>
    <xf numFmtId="0" fontId="21" fillId="8" borderId="1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 wrapText="1"/>
    </xf>
    <xf numFmtId="0" fontId="2" fillId="10" borderId="4" xfId="0" applyFont="1" applyFill="1" applyBorder="1" applyAlignment="1">
      <alignment horizontal="center" vertical="center" wrapText="1"/>
    </xf>
    <xf numFmtId="0" fontId="0" fillId="5" borderId="7" xfId="0" applyFont="1" applyFill="1" applyBorder="1" applyAlignment="1">
      <alignment horizontal="center" vertical="center"/>
    </xf>
    <xf numFmtId="0" fontId="0" fillId="5" borderId="5" xfId="0" applyFont="1" applyFill="1" applyBorder="1" applyAlignment="1">
      <alignment horizontal="center" vertical="center"/>
    </xf>
    <xf numFmtId="0" fontId="0" fillId="3" borderId="7" xfId="0" applyFont="1" applyFill="1" applyBorder="1" applyAlignment="1">
      <alignment horizontal="center" vertical="center"/>
    </xf>
    <xf numFmtId="0" fontId="0" fillId="3" borderId="5" xfId="0" applyFont="1" applyFill="1" applyBorder="1" applyAlignment="1">
      <alignment horizontal="center" vertical="center"/>
    </xf>
    <xf numFmtId="0" fontId="0" fillId="6" borderId="7" xfId="0" applyFont="1" applyFill="1" applyBorder="1" applyAlignment="1">
      <alignment horizontal="center" vertical="center"/>
    </xf>
    <xf numFmtId="0" fontId="0" fillId="6" borderId="5" xfId="0" applyFont="1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9" fillId="3" borderId="19" xfId="0" applyFont="1" applyFill="1" applyBorder="1" applyAlignment="1">
      <alignment horizontal="center" vertical="center" wrapText="1"/>
    </xf>
    <xf numFmtId="0" fontId="19" fillId="3" borderId="20" xfId="0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2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2" xfId="0" applyFill="1" applyBorder="1" applyAlignment="1">
      <alignment horizontal="center" vertical="center"/>
    </xf>
    <xf numFmtId="0" fontId="2" fillId="10" borderId="3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10" borderId="1" xfId="0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4" borderId="20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4" borderId="7" xfId="0" applyFont="1" applyFill="1" applyBorder="1" applyAlignment="1">
      <alignment horizontal="center" vertical="center"/>
    </xf>
    <xf numFmtId="0" fontId="0" fillId="4" borderId="5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1" fillId="0" borderId="0" xfId="0" applyFont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4" fillId="5" borderId="1" xfId="0" applyFont="1" applyFill="1" applyBorder="1" applyAlignment="1">
      <alignment horizontal="center" vertical="center"/>
    </xf>
    <xf numFmtId="0" fontId="14" fillId="6" borderId="1" xfId="0" applyFont="1" applyFill="1" applyBorder="1" applyAlignment="1">
      <alignment horizontal="center" vertical="center"/>
    </xf>
    <xf numFmtId="0" fontId="13" fillId="4" borderId="7" xfId="0" applyFont="1" applyFill="1" applyBorder="1" applyAlignment="1">
      <alignment horizontal="center"/>
    </xf>
    <xf numFmtId="0" fontId="13" fillId="4" borderId="20" xfId="0" applyFont="1" applyFill="1" applyBorder="1" applyAlignment="1">
      <alignment horizontal="center"/>
    </xf>
    <xf numFmtId="0" fontId="13" fillId="4" borderId="5" xfId="0" applyFont="1" applyFill="1" applyBorder="1" applyAlignment="1">
      <alignment horizontal="center"/>
    </xf>
    <xf numFmtId="0" fontId="14" fillId="4" borderId="3" xfId="0" applyFont="1" applyFill="1" applyBorder="1" applyAlignment="1">
      <alignment horizontal="center" vertical="center"/>
    </xf>
    <xf numFmtId="0" fontId="14" fillId="3" borderId="1" xfId="0" applyFont="1" applyFill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7" fillId="8" borderId="10" xfId="0" applyFont="1" applyFill="1" applyBorder="1" applyAlignment="1">
      <alignment horizontal="center" vertical="center" wrapText="1"/>
    </xf>
    <xf numFmtId="0" fontId="17" fillId="8" borderId="11" xfId="0" applyFont="1" applyFill="1" applyBorder="1" applyAlignment="1">
      <alignment horizontal="center" vertical="center" wrapText="1"/>
    </xf>
    <xf numFmtId="0" fontId="17" fillId="6" borderId="19" xfId="0" applyFont="1" applyFill="1" applyBorder="1" applyAlignment="1">
      <alignment horizontal="center" vertical="center" wrapText="1"/>
    </xf>
    <xf numFmtId="0" fontId="17" fillId="6" borderId="20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5" fillId="0" borderId="1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3" fontId="24" fillId="5" borderId="7" xfId="0" applyNumberFormat="1" applyFont="1" applyFill="1" applyBorder="1" applyAlignment="1">
      <alignment horizontal="center" vertical="center" wrapText="1"/>
    </xf>
    <xf numFmtId="3" fontId="24" fillId="5" borderId="5" xfId="0" applyNumberFormat="1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9" fillId="4" borderId="19" xfId="0" applyFont="1" applyFill="1" applyBorder="1" applyAlignment="1">
      <alignment horizontal="center" vertical="center" wrapText="1"/>
    </xf>
    <xf numFmtId="0" fontId="19" fillId="4" borderId="2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7" fillId="5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 wrapText="1"/>
    </xf>
    <xf numFmtId="0" fontId="19" fillId="9" borderId="16" xfId="0" applyFont="1" applyFill="1" applyBorder="1" applyAlignment="1">
      <alignment horizontal="center" vertical="center" wrapText="1"/>
    </xf>
    <xf numFmtId="0" fontId="19" fillId="9" borderId="15" xfId="0" applyFont="1" applyFill="1" applyBorder="1" applyAlignment="1">
      <alignment horizontal="center" vertical="center" wrapText="1"/>
    </xf>
    <xf numFmtId="3" fontId="24" fillId="4" borderId="7" xfId="0" applyNumberFormat="1" applyFont="1" applyFill="1" applyBorder="1" applyAlignment="1">
      <alignment horizontal="center" vertical="center" wrapText="1"/>
    </xf>
    <xf numFmtId="3" fontId="24" fillId="4" borderId="5" xfId="0" applyNumberFormat="1" applyFont="1" applyFill="1" applyBorder="1" applyAlignment="1">
      <alignment horizontal="center" vertical="center" wrapText="1"/>
    </xf>
    <xf numFmtId="0" fontId="17" fillId="7" borderId="19" xfId="0" applyFont="1" applyFill="1" applyBorder="1" applyAlignment="1">
      <alignment horizontal="center" vertical="center" wrapText="1"/>
    </xf>
    <xf numFmtId="0" fontId="17" fillId="7" borderId="20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3" fontId="23" fillId="4" borderId="7" xfId="0" applyNumberFormat="1" applyFont="1" applyFill="1" applyBorder="1" applyAlignment="1">
      <alignment horizontal="center" vertical="center" wrapText="1"/>
    </xf>
    <xf numFmtId="3" fontId="23" fillId="4" borderId="5" xfId="0" applyNumberFormat="1" applyFont="1" applyFill="1" applyBorder="1" applyAlignment="1">
      <alignment horizontal="center" vertical="center" wrapText="1"/>
    </xf>
    <xf numFmtId="3" fontId="23" fillId="5" borderId="7" xfId="0" applyNumberFormat="1" applyFont="1" applyFill="1" applyBorder="1" applyAlignment="1">
      <alignment horizontal="center" vertical="center" wrapText="1"/>
    </xf>
    <xf numFmtId="3" fontId="23" fillId="5" borderId="5" xfId="0" applyNumberFormat="1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0" fontId="21" fillId="3" borderId="1" xfId="0" applyFont="1" applyFill="1" applyBorder="1" applyAlignment="1">
      <alignment horizontal="center" vertical="center" wrapText="1"/>
    </xf>
    <xf numFmtId="0" fontId="21" fillId="5" borderId="1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right" vertical="center"/>
    </xf>
    <xf numFmtId="0" fontId="0" fillId="0" borderId="20" xfId="0" applyBorder="1" applyAlignment="1">
      <alignment horizontal="right" vertical="center"/>
    </xf>
    <xf numFmtId="0" fontId="0" fillId="0" borderId="5" xfId="0" applyBorder="1" applyAlignment="1">
      <alignment horizontal="right" vertical="center"/>
    </xf>
    <xf numFmtId="0" fontId="19" fillId="3" borderId="1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  <xf numFmtId="0" fontId="11" fillId="0" borderId="0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3" fillId="4" borderId="7" xfId="0" applyFont="1" applyFill="1" applyBorder="1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13" fillId="4" borderId="5" xfId="0" applyFont="1" applyFill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7" fillId="4" borderId="13" xfId="0" applyFont="1" applyFill="1" applyBorder="1" applyAlignment="1">
      <alignment horizontal="center" vertical="center" wrapText="1"/>
    </xf>
    <xf numFmtId="0" fontId="19" fillId="5" borderId="14" xfId="0" applyFont="1" applyFill="1" applyBorder="1" applyAlignment="1">
      <alignment horizontal="center" vertical="center" wrapText="1"/>
    </xf>
    <xf numFmtId="0" fontId="19" fillId="3" borderId="1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19" fillId="6" borderId="1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6" borderId="7" xfId="0" applyFont="1" applyFill="1" applyBorder="1" applyAlignment="1">
      <alignment horizontal="center" vertical="center" wrapText="1"/>
    </xf>
    <xf numFmtId="0" fontId="4" fillId="6" borderId="20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/>
    </xf>
    <xf numFmtId="3" fontId="20" fillId="5" borderId="7" xfId="0" applyNumberFormat="1" applyFont="1" applyFill="1" applyBorder="1" applyAlignment="1">
      <alignment horizontal="center" vertical="center" wrapText="1"/>
    </xf>
    <xf numFmtId="3" fontId="20" fillId="5" borderId="5" xfId="0" applyNumberFormat="1" applyFont="1" applyFill="1" applyBorder="1" applyAlignment="1">
      <alignment horizontal="center" vertical="center" wrapText="1"/>
    </xf>
    <xf numFmtId="3" fontId="6" fillId="12" borderId="7" xfId="0" applyNumberFormat="1" applyFont="1" applyFill="1" applyBorder="1" applyAlignment="1">
      <alignment horizontal="center" vertical="center" wrapText="1"/>
    </xf>
    <xf numFmtId="3" fontId="6" fillId="12" borderId="5" xfId="0" applyNumberFormat="1" applyFont="1" applyFill="1" applyBorder="1" applyAlignment="1">
      <alignment horizontal="center" vertical="center" wrapText="1"/>
    </xf>
    <xf numFmtId="3" fontId="6" fillId="4" borderId="7" xfId="0" applyNumberFormat="1" applyFont="1" applyFill="1" applyBorder="1" applyAlignment="1">
      <alignment horizontal="center" vertical="center" wrapText="1"/>
    </xf>
    <xf numFmtId="3" fontId="6" fillId="4" borderId="5" xfId="0" applyNumberFormat="1" applyFont="1" applyFill="1" applyBorder="1" applyAlignment="1">
      <alignment horizontal="center" vertical="center" wrapText="1"/>
    </xf>
    <xf numFmtId="0" fontId="20" fillId="3" borderId="19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9" borderId="16" xfId="0" applyFont="1" applyFill="1" applyBorder="1" applyAlignment="1">
      <alignment horizontal="center" vertical="center" wrapText="1"/>
    </xf>
    <xf numFmtId="0" fontId="20" fillId="9" borderId="15" xfId="0" applyFont="1" applyFill="1" applyBorder="1" applyAlignment="1">
      <alignment horizontal="center" vertical="center" wrapText="1"/>
    </xf>
    <xf numFmtId="0" fontId="20" fillId="5" borderId="16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54"/>
  <sheetViews>
    <sheetView topLeftCell="F40" workbookViewId="0">
      <selection activeCell="L62" sqref="L62"/>
    </sheetView>
  </sheetViews>
  <sheetFormatPr baseColWidth="10" defaultRowHeight="15" x14ac:dyDescent="0.25"/>
  <cols>
    <col min="1" max="1" width="7.42578125" customWidth="1"/>
    <col min="2" max="2" width="17.5703125" customWidth="1"/>
    <col min="3" max="3" width="17.5703125" style="61" customWidth="1"/>
    <col min="8" max="8" width="2.7109375" customWidth="1"/>
    <col min="12" max="14" width="11.5703125" bestFit="1" customWidth="1"/>
    <col min="15" max="15" width="13.85546875" bestFit="1" customWidth="1"/>
  </cols>
  <sheetData>
    <row r="1" spans="1:31" ht="18" x14ac:dyDescent="0.25">
      <c r="A1" s="287" t="s">
        <v>110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  <c r="AE1" s="50"/>
    </row>
    <row r="2" spans="1:31" ht="15.75" x14ac:dyDescent="0.25">
      <c r="A2" s="288" t="s">
        <v>111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S2" s="288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</row>
    <row r="3" spans="1:31" x14ac:dyDescent="0.25">
      <c r="A3" s="289" t="s">
        <v>112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</row>
    <row r="4" spans="1:31" ht="10.5" customHeight="1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40"/>
      <c r="AB4" s="40"/>
      <c r="AC4" s="40"/>
      <c r="AD4" s="40"/>
      <c r="AE4" s="40"/>
    </row>
    <row r="5" spans="1:31" ht="18.75" x14ac:dyDescent="0.3">
      <c r="A5" s="294" t="s">
        <v>294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</row>
    <row r="6" spans="1:31" ht="9.75" customHeight="1" x14ac:dyDescent="0.25"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</row>
    <row r="7" spans="1:31" ht="21" x14ac:dyDescent="0.35">
      <c r="A7" s="295" t="s">
        <v>208</v>
      </c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</row>
    <row r="8" spans="1:31" s="61" customFormat="1" ht="10.5" customHeight="1" thickBot="1" x14ac:dyDescent="0.4">
      <c r="B8" s="41"/>
      <c r="C8" s="259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</row>
    <row r="9" spans="1:31" s="61" customFormat="1" ht="21" customHeight="1" thickBot="1" x14ac:dyDescent="0.3">
      <c r="B9" s="63"/>
      <c r="C9" s="63"/>
      <c r="G9" s="290" t="s">
        <v>119</v>
      </c>
      <c r="H9" s="291"/>
      <c r="I9" s="65" t="s">
        <v>6</v>
      </c>
      <c r="J9" s="65" t="s">
        <v>7</v>
      </c>
      <c r="K9" s="65" t="s">
        <v>8</v>
      </c>
      <c r="L9" s="65" t="s">
        <v>9</v>
      </c>
      <c r="M9" s="65" t="s">
        <v>10</v>
      </c>
      <c r="N9" s="65" t="s">
        <v>104</v>
      </c>
      <c r="O9" s="65" t="s">
        <v>103</v>
      </c>
      <c r="P9" s="65" t="s">
        <v>102</v>
      </c>
      <c r="Q9" s="65" t="s">
        <v>101</v>
      </c>
      <c r="R9" s="65" t="s">
        <v>293</v>
      </c>
      <c r="S9" s="64"/>
    </row>
    <row r="10" spans="1:31" s="61" customFormat="1" ht="15" customHeight="1" x14ac:dyDescent="0.25">
      <c r="B10" s="63"/>
      <c r="C10" s="63"/>
      <c r="G10" s="292" t="s">
        <v>120</v>
      </c>
      <c r="H10" s="293"/>
      <c r="I10" s="211">
        <v>20</v>
      </c>
      <c r="J10" s="211">
        <v>19</v>
      </c>
      <c r="K10" s="211">
        <v>22</v>
      </c>
      <c r="L10" s="211">
        <v>23</v>
      </c>
      <c r="M10" s="211">
        <v>21</v>
      </c>
      <c r="N10" s="211">
        <v>20</v>
      </c>
      <c r="O10" s="211">
        <v>20</v>
      </c>
      <c r="P10" s="211">
        <v>19</v>
      </c>
      <c r="Q10" s="211">
        <v>20</v>
      </c>
      <c r="R10" s="211">
        <v>184</v>
      </c>
      <c r="S10" s="64"/>
    </row>
    <row r="11" spans="1:31" x14ac:dyDescent="0.25">
      <c r="A11" s="61"/>
      <c r="B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</row>
    <row r="12" spans="1:31" ht="38.25" x14ac:dyDescent="0.25">
      <c r="A12" s="113" t="s">
        <v>93</v>
      </c>
      <c r="B12" s="114" t="s">
        <v>0</v>
      </c>
      <c r="C12" s="114" t="s">
        <v>222</v>
      </c>
      <c r="D12" s="114" t="s">
        <v>1</v>
      </c>
      <c r="E12" s="112" t="s">
        <v>2</v>
      </c>
      <c r="F12" s="112" t="s">
        <v>3</v>
      </c>
      <c r="G12" s="112" t="s">
        <v>4</v>
      </c>
      <c r="H12" s="31"/>
      <c r="I12" s="59" t="s">
        <v>5</v>
      </c>
      <c r="J12" s="59" t="s">
        <v>6</v>
      </c>
      <c r="K12" s="59" t="s">
        <v>7</v>
      </c>
      <c r="L12" s="59" t="s">
        <v>8</v>
      </c>
      <c r="M12" s="59" t="s">
        <v>9</v>
      </c>
      <c r="N12" s="59" t="s">
        <v>10</v>
      </c>
      <c r="O12" s="59" t="s">
        <v>104</v>
      </c>
      <c r="P12" s="59" t="s">
        <v>103</v>
      </c>
      <c r="Q12" s="59" t="s">
        <v>102</v>
      </c>
      <c r="R12" s="59" t="s">
        <v>101</v>
      </c>
      <c r="S12" s="112" t="s">
        <v>113</v>
      </c>
    </row>
    <row r="13" spans="1:31" x14ac:dyDescent="0.25">
      <c r="A13" s="275">
        <v>1</v>
      </c>
      <c r="B13" s="269" t="s">
        <v>209</v>
      </c>
      <c r="C13" s="269" t="s">
        <v>223</v>
      </c>
      <c r="D13" s="71" t="s">
        <v>15</v>
      </c>
      <c r="E13" s="3"/>
      <c r="F13" s="3"/>
      <c r="G13" s="3"/>
      <c r="H13" s="25"/>
      <c r="I13" s="22"/>
      <c r="J13" s="4"/>
      <c r="K13" s="4"/>
      <c r="L13" s="4"/>
      <c r="M13" s="4"/>
      <c r="N13" s="4"/>
      <c r="O13" s="4"/>
      <c r="P13" s="4"/>
      <c r="Q13" s="4"/>
      <c r="R13" s="4"/>
      <c r="S13" s="5"/>
    </row>
    <row r="14" spans="1:31" ht="58.5" customHeight="1" x14ac:dyDescent="0.25">
      <c r="A14" s="275"/>
      <c r="B14" s="270"/>
      <c r="C14" s="270"/>
      <c r="D14" s="28" t="s">
        <v>115</v>
      </c>
      <c r="E14" s="29">
        <v>1</v>
      </c>
      <c r="F14" s="29">
        <v>8</v>
      </c>
      <c r="G14" s="29">
        <f>E14*F14</f>
        <v>8</v>
      </c>
      <c r="H14" s="25"/>
      <c r="I14" s="72"/>
      <c r="J14" s="72">
        <f>20*G14</f>
        <v>160</v>
      </c>
      <c r="K14" s="72">
        <f>19*G14</f>
        <v>152</v>
      </c>
      <c r="L14" s="72">
        <f>22*G14</f>
        <v>176</v>
      </c>
      <c r="M14" s="72">
        <f>23*G14</f>
        <v>184</v>
      </c>
      <c r="N14" s="72">
        <f>21*G14</f>
        <v>168</v>
      </c>
      <c r="O14" s="72">
        <f>20*G14</f>
        <v>160</v>
      </c>
      <c r="P14" s="72">
        <f>20*G14</f>
        <v>160</v>
      </c>
      <c r="Q14" s="72">
        <f>19*G14</f>
        <v>152</v>
      </c>
      <c r="R14" s="72">
        <f>20*G14</f>
        <v>160</v>
      </c>
      <c r="S14" s="23">
        <f>SUM(I14:R14)</f>
        <v>1472</v>
      </c>
    </row>
    <row r="15" spans="1:31" ht="23.25" customHeight="1" x14ac:dyDescent="0.25">
      <c r="A15" s="275">
        <f>1+A13</f>
        <v>2</v>
      </c>
      <c r="B15" s="269" t="s">
        <v>210</v>
      </c>
      <c r="C15" s="269" t="s">
        <v>224</v>
      </c>
      <c r="D15" s="71" t="s">
        <v>15</v>
      </c>
      <c r="E15" s="3"/>
      <c r="F15" s="3"/>
      <c r="G15" s="3"/>
      <c r="H15" s="25"/>
      <c r="I15" s="135"/>
      <c r="J15" s="135"/>
      <c r="K15" s="135"/>
      <c r="L15" s="135"/>
      <c r="M15" s="135"/>
      <c r="N15" s="135"/>
      <c r="O15" s="135"/>
      <c r="P15" s="135"/>
      <c r="Q15" s="135"/>
      <c r="R15" s="135"/>
      <c r="S15" s="11"/>
    </row>
    <row r="16" spans="1:31" ht="48.75" customHeight="1" x14ac:dyDescent="0.25">
      <c r="A16" s="275"/>
      <c r="B16" s="270"/>
      <c r="C16" s="270"/>
      <c r="D16" s="28" t="s">
        <v>116</v>
      </c>
      <c r="E16" s="29">
        <v>1</v>
      </c>
      <c r="F16" s="29">
        <v>4</v>
      </c>
      <c r="G16" s="29">
        <f>E16*F16</f>
        <v>4</v>
      </c>
      <c r="H16" s="26"/>
      <c r="I16" s="72"/>
      <c r="J16" s="72">
        <f>20*G16</f>
        <v>80</v>
      </c>
      <c r="K16" s="72">
        <f>19*G16</f>
        <v>76</v>
      </c>
      <c r="L16" s="72">
        <f>22*G16</f>
        <v>88</v>
      </c>
      <c r="M16" s="72">
        <f>23*G16</f>
        <v>92</v>
      </c>
      <c r="N16" s="72">
        <f>21*G16</f>
        <v>84</v>
      </c>
      <c r="O16" s="72">
        <f>20*G16</f>
        <v>80</v>
      </c>
      <c r="P16" s="72">
        <f>20*G16</f>
        <v>80</v>
      </c>
      <c r="Q16" s="72">
        <f>19*G16</f>
        <v>76</v>
      </c>
      <c r="R16" s="72">
        <f>20*G16</f>
        <v>80</v>
      </c>
      <c r="S16" s="23">
        <f>SUM(I16:R16)</f>
        <v>736</v>
      </c>
    </row>
    <row r="17" spans="1:19" x14ac:dyDescent="0.25">
      <c r="A17" s="275">
        <f t="shared" ref="A17" si="0">1+A15</f>
        <v>3</v>
      </c>
      <c r="B17" s="269" t="s">
        <v>95</v>
      </c>
      <c r="C17" s="269" t="s">
        <v>224</v>
      </c>
      <c r="D17" s="71" t="s">
        <v>15</v>
      </c>
      <c r="E17" s="3"/>
      <c r="F17" s="3"/>
      <c r="G17" s="3"/>
      <c r="H17" s="27"/>
      <c r="I17" s="135"/>
      <c r="J17" s="135"/>
      <c r="K17" s="135"/>
      <c r="L17" s="135"/>
      <c r="M17" s="135"/>
      <c r="N17" s="135"/>
      <c r="O17" s="135"/>
      <c r="P17" s="135"/>
      <c r="Q17" s="135"/>
      <c r="R17" s="135"/>
      <c r="S17" s="11"/>
    </row>
    <row r="18" spans="1:19" ht="39.75" customHeight="1" x14ac:dyDescent="0.25">
      <c r="A18" s="275"/>
      <c r="B18" s="281"/>
      <c r="C18" s="270"/>
      <c r="D18" s="28" t="s">
        <v>115</v>
      </c>
      <c r="E18" s="29">
        <v>1</v>
      </c>
      <c r="F18" s="29">
        <v>8</v>
      </c>
      <c r="G18" s="29">
        <f>E18*F18</f>
        <v>8</v>
      </c>
      <c r="H18" s="26"/>
      <c r="I18" s="72"/>
      <c r="J18" s="72">
        <f>20*G18</f>
        <v>160</v>
      </c>
      <c r="K18" s="72">
        <f>19*G18</f>
        <v>152</v>
      </c>
      <c r="L18" s="72">
        <f>22*G18</f>
        <v>176</v>
      </c>
      <c r="M18" s="72">
        <f>23*G18</f>
        <v>184</v>
      </c>
      <c r="N18" s="72">
        <f>21*G18</f>
        <v>168</v>
      </c>
      <c r="O18" s="72">
        <f>20*G18</f>
        <v>160</v>
      </c>
      <c r="P18" s="72">
        <f>20*G18</f>
        <v>160</v>
      </c>
      <c r="Q18" s="72">
        <f>19*G18</f>
        <v>152</v>
      </c>
      <c r="R18" s="72">
        <f>20*G18</f>
        <v>160</v>
      </c>
      <c r="S18" s="23">
        <f>SUM(I18:R18)</f>
        <v>1472</v>
      </c>
    </row>
    <row r="19" spans="1:19" ht="19.5" customHeight="1" x14ac:dyDescent="0.25">
      <c r="A19" s="275">
        <f t="shared" ref="A19" si="1">1+A17</f>
        <v>4</v>
      </c>
      <c r="B19" s="269" t="s">
        <v>99</v>
      </c>
      <c r="C19" s="269" t="s">
        <v>224</v>
      </c>
      <c r="D19" s="71" t="s">
        <v>15</v>
      </c>
      <c r="E19" s="3"/>
      <c r="F19" s="3"/>
      <c r="G19" s="3"/>
      <c r="H19" s="27"/>
      <c r="I19" s="135"/>
      <c r="J19" s="135"/>
      <c r="K19" s="135"/>
      <c r="L19" s="135"/>
      <c r="M19" s="135"/>
      <c r="N19" s="135"/>
      <c r="O19" s="135"/>
      <c r="P19" s="135"/>
      <c r="Q19" s="135"/>
      <c r="R19" s="135"/>
      <c r="S19" s="11"/>
    </row>
    <row r="20" spans="1:19" ht="51" customHeight="1" x14ac:dyDescent="0.25">
      <c r="A20" s="275"/>
      <c r="B20" s="270"/>
      <c r="C20" s="270"/>
      <c r="D20" s="28" t="s">
        <v>116</v>
      </c>
      <c r="E20" s="29">
        <v>1</v>
      </c>
      <c r="F20" s="29">
        <v>4</v>
      </c>
      <c r="G20" s="29">
        <f>E20*F20</f>
        <v>4</v>
      </c>
      <c r="H20" s="26"/>
      <c r="I20" s="72"/>
      <c r="J20" s="72">
        <f>20*G20</f>
        <v>80</v>
      </c>
      <c r="K20" s="72">
        <f>19*G20</f>
        <v>76</v>
      </c>
      <c r="L20" s="72">
        <f>22*G20</f>
        <v>88</v>
      </c>
      <c r="M20" s="72">
        <f>23*G20</f>
        <v>92</v>
      </c>
      <c r="N20" s="72">
        <f>21*G20</f>
        <v>84</v>
      </c>
      <c r="O20" s="72">
        <f>20*G20</f>
        <v>80</v>
      </c>
      <c r="P20" s="72">
        <f>20*G20</f>
        <v>80</v>
      </c>
      <c r="Q20" s="72">
        <f>19*G20</f>
        <v>76</v>
      </c>
      <c r="R20" s="72">
        <f>20*G20</f>
        <v>80</v>
      </c>
      <c r="S20" s="118">
        <f>SUM(I20:R20)</f>
        <v>736</v>
      </c>
    </row>
    <row r="21" spans="1:19" ht="18" customHeight="1" x14ac:dyDescent="0.25">
      <c r="A21" s="275">
        <f t="shared" ref="A21" si="2">1+A19</f>
        <v>5</v>
      </c>
      <c r="B21" s="269" t="s">
        <v>100</v>
      </c>
      <c r="C21" s="269" t="s">
        <v>225</v>
      </c>
      <c r="D21" s="71" t="s">
        <v>15</v>
      </c>
      <c r="E21" s="3"/>
      <c r="F21" s="3"/>
      <c r="G21" s="3"/>
      <c r="H21" s="27"/>
      <c r="I21" s="135"/>
      <c r="J21" s="135"/>
      <c r="K21" s="135"/>
      <c r="L21" s="135"/>
      <c r="M21" s="135"/>
      <c r="N21" s="135"/>
      <c r="O21" s="135"/>
      <c r="P21" s="135"/>
      <c r="Q21" s="135"/>
      <c r="R21" s="135"/>
      <c r="S21" s="11"/>
    </row>
    <row r="22" spans="1:19" ht="18" customHeight="1" x14ac:dyDescent="0.25">
      <c r="A22" s="275"/>
      <c r="B22" s="270"/>
      <c r="C22" s="270"/>
      <c r="D22" s="28" t="s">
        <v>117</v>
      </c>
      <c r="E22" s="29">
        <v>1</v>
      </c>
      <c r="F22" s="29">
        <v>4</v>
      </c>
      <c r="G22" s="29">
        <f>E22*F22</f>
        <v>4</v>
      </c>
      <c r="H22" s="26"/>
      <c r="I22" s="72"/>
      <c r="J22" s="72">
        <f>20*G22</f>
        <v>80</v>
      </c>
      <c r="K22" s="72">
        <f>19*G22</f>
        <v>76</v>
      </c>
      <c r="L22" s="72">
        <f>22*G22</f>
        <v>88</v>
      </c>
      <c r="M22" s="72">
        <f>23*G22</f>
        <v>92</v>
      </c>
      <c r="N22" s="72">
        <f>21*G22</f>
        <v>84</v>
      </c>
      <c r="O22" s="72">
        <f>20*G22</f>
        <v>80</v>
      </c>
      <c r="P22" s="72">
        <f>20*G22</f>
        <v>80</v>
      </c>
      <c r="Q22" s="72">
        <f>19*G22</f>
        <v>76</v>
      </c>
      <c r="R22" s="72">
        <f>20*G22</f>
        <v>80</v>
      </c>
      <c r="S22" s="118">
        <f>SUM(I22:R22)</f>
        <v>736</v>
      </c>
    </row>
    <row r="23" spans="1:19" ht="12" customHeight="1" x14ac:dyDescent="0.25">
      <c r="A23" s="80"/>
      <c r="B23" s="21"/>
      <c r="C23" s="260"/>
      <c r="D23" s="3"/>
      <c r="E23" s="22"/>
      <c r="F23" s="22"/>
      <c r="G23" s="22"/>
      <c r="H23" s="26"/>
      <c r="I23" s="22"/>
      <c r="J23" s="20"/>
      <c r="K23" s="20"/>
      <c r="L23" s="20"/>
      <c r="M23" s="20"/>
      <c r="N23" s="20"/>
      <c r="O23" s="20"/>
      <c r="P23" s="20"/>
      <c r="Q23" s="282" t="s">
        <v>98</v>
      </c>
      <c r="R23" s="283"/>
      <c r="S23" s="118">
        <f>SUM(S13:S22)</f>
        <v>5152</v>
      </c>
    </row>
    <row r="24" spans="1:19" ht="35.25" customHeight="1" x14ac:dyDescent="0.25">
      <c r="A24" s="60" t="s">
        <v>93</v>
      </c>
      <c r="B24" s="115" t="s">
        <v>96</v>
      </c>
      <c r="C24" s="115"/>
      <c r="D24" s="115" t="s">
        <v>1</v>
      </c>
      <c r="E24" s="102" t="s">
        <v>2</v>
      </c>
      <c r="F24" s="102" t="s">
        <v>3</v>
      </c>
      <c r="G24" s="102" t="s">
        <v>4</v>
      </c>
      <c r="H24" s="31"/>
      <c r="I24" s="60" t="s">
        <v>5</v>
      </c>
      <c r="J24" s="60" t="s">
        <v>6</v>
      </c>
      <c r="K24" s="60" t="s">
        <v>7</v>
      </c>
      <c r="L24" s="60" t="s">
        <v>8</v>
      </c>
      <c r="M24" s="60" t="s">
        <v>9</v>
      </c>
      <c r="N24" s="60" t="s">
        <v>10</v>
      </c>
      <c r="O24" s="60" t="s">
        <v>104</v>
      </c>
      <c r="P24" s="60" t="s">
        <v>103</v>
      </c>
      <c r="Q24" s="60" t="s">
        <v>102</v>
      </c>
      <c r="R24" s="60" t="s">
        <v>101</v>
      </c>
      <c r="S24" s="102" t="s">
        <v>113</v>
      </c>
    </row>
    <row r="25" spans="1:19" ht="15" customHeight="1" x14ac:dyDescent="0.25">
      <c r="A25" s="275">
        <f>1+A21</f>
        <v>6</v>
      </c>
      <c r="B25" s="269" t="s">
        <v>97</v>
      </c>
      <c r="C25" s="269" t="s">
        <v>226</v>
      </c>
      <c r="D25" s="72" t="s">
        <v>15</v>
      </c>
      <c r="E25" s="3"/>
      <c r="F25" s="3"/>
      <c r="G25" s="3"/>
      <c r="H25" s="27"/>
      <c r="I25" s="3"/>
      <c r="J25" s="3"/>
      <c r="K25" s="3"/>
      <c r="L25" s="3"/>
      <c r="M25" s="3"/>
      <c r="N25" s="3"/>
      <c r="O25" s="3"/>
      <c r="P25" s="3"/>
      <c r="Q25" s="3"/>
      <c r="R25" s="3"/>
      <c r="S25" s="11"/>
    </row>
    <row r="26" spans="1:19" ht="29.25" customHeight="1" x14ac:dyDescent="0.25">
      <c r="A26" s="275"/>
      <c r="B26" s="270"/>
      <c r="C26" s="270"/>
      <c r="D26" s="29" t="s">
        <v>63</v>
      </c>
      <c r="E26" s="29">
        <v>1</v>
      </c>
      <c r="F26" s="29">
        <v>4</v>
      </c>
      <c r="G26" s="29">
        <f>E26*F26</f>
        <v>4</v>
      </c>
      <c r="H26" s="26"/>
      <c r="I26" s="72"/>
      <c r="J26" s="72">
        <f>20*G26</f>
        <v>80</v>
      </c>
      <c r="K26" s="72">
        <f>19*G26</f>
        <v>76</v>
      </c>
      <c r="L26" s="72">
        <f>22*G26</f>
        <v>88</v>
      </c>
      <c r="M26" s="72">
        <f>23*G26</f>
        <v>92</v>
      </c>
      <c r="N26" s="72">
        <f>21*G26</f>
        <v>84</v>
      </c>
      <c r="O26" s="72">
        <f>20*G26</f>
        <v>80</v>
      </c>
      <c r="P26" s="72">
        <f>20*G26</f>
        <v>80</v>
      </c>
      <c r="Q26" s="72">
        <f>19*G26</f>
        <v>76</v>
      </c>
      <c r="R26" s="72">
        <f>20*G26</f>
        <v>80</v>
      </c>
      <c r="S26" s="23">
        <f>SUM(I26:R26)</f>
        <v>736</v>
      </c>
    </row>
    <row r="27" spans="1:19" x14ac:dyDescent="0.25">
      <c r="A27" s="275">
        <f t="shared" ref="A27" si="3">1+A25</f>
        <v>7</v>
      </c>
      <c r="B27" s="269" t="s">
        <v>105</v>
      </c>
      <c r="C27" s="269" t="s">
        <v>226</v>
      </c>
      <c r="D27" s="72" t="s">
        <v>15</v>
      </c>
      <c r="E27" s="3"/>
      <c r="F27" s="3"/>
      <c r="G27" s="3"/>
      <c r="H27" s="27"/>
      <c r="I27" s="135"/>
      <c r="J27" s="135"/>
      <c r="K27" s="135"/>
      <c r="L27" s="135"/>
      <c r="M27" s="135"/>
      <c r="N27" s="135"/>
      <c r="O27" s="135"/>
      <c r="P27" s="135"/>
      <c r="Q27" s="135"/>
      <c r="R27" s="135"/>
      <c r="S27" s="11"/>
    </row>
    <row r="28" spans="1:19" ht="32.25" customHeight="1" x14ac:dyDescent="0.25">
      <c r="A28" s="275"/>
      <c r="B28" s="270"/>
      <c r="C28" s="270"/>
      <c r="D28" s="29" t="s">
        <v>63</v>
      </c>
      <c r="E28" s="29">
        <v>1</v>
      </c>
      <c r="F28" s="29">
        <v>4</v>
      </c>
      <c r="G28" s="29">
        <f>E28*F28</f>
        <v>4</v>
      </c>
      <c r="H28" s="26"/>
      <c r="I28" s="72"/>
      <c r="J28" s="72">
        <f>20*G28</f>
        <v>80</v>
      </c>
      <c r="K28" s="72">
        <f>19*G28</f>
        <v>76</v>
      </c>
      <c r="L28" s="72">
        <f>22*G28</f>
        <v>88</v>
      </c>
      <c r="M28" s="72">
        <f>23*G28</f>
        <v>92</v>
      </c>
      <c r="N28" s="72">
        <f>21*G28</f>
        <v>84</v>
      </c>
      <c r="O28" s="72">
        <f>20*G28</f>
        <v>80</v>
      </c>
      <c r="P28" s="72">
        <f>20*G28</f>
        <v>80</v>
      </c>
      <c r="Q28" s="72">
        <f>19*G28</f>
        <v>76</v>
      </c>
      <c r="R28" s="72">
        <f>20*G28</f>
        <v>80</v>
      </c>
      <c r="S28" s="23">
        <f>SUM(I28:R28)</f>
        <v>736</v>
      </c>
    </row>
    <row r="29" spans="1:19" ht="10.5" customHeight="1" x14ac:dyDescent="0.25">
      <c r="A29" s="80"/>
      <c r="B29" s="21"/>
      <c r="C29" s="260"/>
      <c r="D29" s="3"/>
      <c r="E29" s="22"/>
      <c r="F29" s="22"/>
      <c r="G29" s="22"/>
      <c r="H29" s="26"/>
      <c r="I29" s="22"/>
      <c r="J29" s="20"/>
      <c r="K29" s="20"/>
      <c r="L29" s="20"/>
      <c r="M29" s="20"/>
      <c r="N29" s="20"/>
      <c r="O29" s="20"/>
      <c r="P29" s="20"/>
      <c r="Q29" s="271" t="s">
        <v>187</v>
      </c>
      <c r="R29" s="272"/>
      <c r="S29" s="162">
        <f>SUM(S26:S28)</f>
        <v>1472</v>
      </c>
    </row>
    <row r="30" spans="1:19" ht="38.25" customHeight="1" x14ac:dyDescent="0.25">
      <c r="A30" s="108" t="s">
        <v>93</v>
      </c>
      <c r="B30" s="116" t="s">
        <v>88</v>
      </c>
      <c r="C30" s="116"/>
      <c r="D30" s="116" t="s">
        <v>1</v>
      </c>
      <c r="E30" s="107" t="s">
        <v>2</v>
      </c>
      <c r="F30" s="107" t="s">
        <v>3</v>
      </c>
      <c r="G30" s="107" t="s">
        <v>4</v>
      </c>
      <c r="H30" s="31"/>
      <c r="I30" s="108" t="s">
        <v>5</v>
      </c>
      <c r="J30" s="108" t="s">
        <v>6</v>
      </c>
      <c r="K30" s="108" t="s">
        <v>7</v>
      </c>
      <c r="L30" s="108" t="s">
        <v>8</v>
      </c>
      <c r="M30" s="108" t="s">
        <v>9</v>
      </c>
      <c r="N30" s="108" t="s">
        <v>10</v>
      </c>
      <c r="O30" s="108" t="s">
        <v>104</v>
      </c>
      <c r="P30" s="108" t="s">
        <v>103</v>
      </c>
      <c r="Q30" s="108" t="s">
        <v>102</v>
      </c>
      <c r="R30" s="108" t="s">
        <v>101</v>
      </c>
      <c r="S30" s="107" t="s">
        <v>113</v>
      </c>
    </row>
    <row r="31" spans="1:19" ht="15" customHeight="1" x14ac:dyDescent="0.25">
      <c r="A31" s="278">
        <f>A27+1</f>
        <v>8</v>
      </c>
      <c r="B31" s="269" t="s">
        <v>106</v>
      </c>
      <c r="C31" s="269" t="s">
        <v>227</v>
      </c>
      <c r="D31" s="72" t="s">
        <v>15</v>
      </c>
      <c r="E31" s="3"/>
      <c r="F31" s="3"/>
      <c r="G31" s="3"/>
      <c r="H31" s="27"/>
      <c r="I31" s="3"/>
      <c r="J31" s="3"/>
      <c r="K31" s="3"/>
      <c r="L31" s="3"/>
      <c r="M31" s="3"/>
      <c r="N31" s="3"/>
      <c r="O31" s="3"/>
      <c r="P31" s="3"/>
      <c r="Q31" s="3"/>
      <c r="R31" s="3"/>
      <c r="S31" s="11"/>
    </row>
    <row r="32" spans="1:19" ht="27.75" customHeight="1" x14ac:dyDescent="0.25">
      <c r="A32" s="278"/>
      <c r="B32" s="270"/>
      <c r="C32" s="270"/>
      <c r="D32" s="29" t="s">
        <v>63</v>
      </c>
      <c r="E32" s="29">
        <v>1</v>
      </c>
      <c r="F32" s="29">
        <v>4</v>
      </c>
      <c r="G32" s="29">
        <f>E32*F32</f>
        <v>4</v>
      </c>
      <c r="H32" s="26"/>
      <c r="I32" s="72">
        <f>21*G32</f>
        <v>84</v>
      </c>
      <c r="J32" s="72">
        <f>20*G32</f>
        <v>80</v>
      </c>
      <c r="K32" s="72">
        <f>19*G32</f>
        <v>76</v>
      </c>
      <c r="L32" s="72">
        <f>22*G32</f>
        <v>88</v>
      </c>
      <c r="M32" s="72">
        <f>23*G32</f>
        <v>92</v>
      </c>
      <c r="N32" s="72">
        <f>21*G32</f>
        <v>84</v>
      </c>
      <c r="O32" s="72">
        <f>20*G32</f>
        <v>80</v>
      </c>
      <c r="P32" s="72">
        <f>20*G32</f>
        <v>80</v>
      </c>
      <c r="Q32" s="72">
        <f>19*G32</f>
        <v>76</v>
      </c>
      <c r="R32" s="72">
        <f>20*G32</f>
        <v>80</v>
      </c>
      <c r="S32" s="23">
        <f>SUM(I32:R32)</f>
        <v>820</v>
      </c>
    </row>
    <row r="33" spans="1:19" ht="11.25" customHeight="1" x14ac:dyDescent="0.25">
      <c r="A33" s="80"/>
      <c r="B33" s="8"/>
      <c r="C33" s="8"/>
      <c r="D33" s="3"/>
      <c r="E33" s="22"/>
      <c r="F33" s="22"/>
      <c r="G33" s="22"/>
      <c r="H33" s="26"/>
      <c r="I33" s="22"/>
      <c r="J33" s="20"/>
      <c r="K33" s="20"/>
      <c r="L33" s="20"/>
      <c r="M33" s="20"/>
      <c r="N33" s="20"/>
      <c r="O33" s="20"/>
      <c r="P33" s="20"/>
      <c r="Q33" s="276" t="s">
        <v>201</v>
      </c>
      <c r="R33" s="277"/>
      <c r="S33" s="108">
        <f>SUM(S30:S32)</f>
        <v>820</v>
      </c>
    </row>
    <row r="34" spans="1:19" ht="38.25" customHeight="1" x14ac:dyDescent="0.25">
      <c r="A34" s="95" t="s">
        <v>93</v>
      </c>
      <c r="B34" s="134" t="s">
        <v>107</v>
      </c>
      <c r="C34" s="134"/>
      <c r="D34" s="134" t="s">
        <v>1</v>
      </c>
      <c r="E34" s="132" t="s">
        <v>2</v>
      </c>
      <c r="F34" s="132" t="s">
        <v>3</v>
      </c>
      <c r="G34" s="132" t="s">
        <v>4</v>
      </c>
      <c r="H34" s="31"/>
      <c r="I34" s="95" t="s">
        <v>5</v>
      </c>
      <c r="J34" s="95" t="s">
        <v>6</v>
      </c>
      <c r="K34" s="95" t="s">
        <v>7</v>
      </c>
      <c r="L34" s="95" t="s">
        <v>8</v>
      </c>
      <c r="M34" s="95" t="s">
        <v>9</v>
      </c>
      <c r="N34" s="95" t="s">
        <v>10</v>
      </c>
      <c r="O34" s="95" t="s">
        <v>104</v>
      </c>
      <c r="P34" s="95" t="s">
        <v>103</v>
      </c>
      <c r="Q34" s="95" t="s">
        <v>102</v>
      </c>
      <c r="R34" s="95" t="s">
        <v>101</v>
      </c>
      <c r="S34" s="132" t="s">
        <v>113</v>
      </c>
    </row>
    <row r="35" spans="1:19" ht="15.75" customHeight="1" x14ac:dyDescent="0.25">
      <c r="A35" s="278">
        <f>A31+1</f>
        <v>9</v>
      </c>
      <c r="B35" s="269" t="s">
        <v>291</v>
      </c>
      <c r="C35" s="269" t="s">
        <v>228</v>
      </c>
      <c r="D35" s="72" t="s">
        <v>15</v>
      </c>
      <c r="E35" s="3"/>
      <c r="F35" s="3"/>
      <c r="G35" s="3"/>
      <c r="H35" s="27"/>
      <c r="I35" s="3"/>
      <c r="J35" s="3"/>
      <c r="K35" s="3"/>
      <c r="L35" s="3"/>
      <c r="M35" s="3"/>
      <c r="N35" s="3"/>
      <c r="O35" s="3"/>
      <c r="P35" s="3"/>
      <c r="Q35" s="3"/>
      <c r="R35" s="3"/>
      <c r="S35" s="11"/>
    </row>
    <row r="36" spans="1:19" ht="27.75" customHeight="1" x14ac:dyDescent="0.25">
      <c r="A36" s="278"/>
      <c r="B36" s="270"/>
      <c r="C36" s="270"/>
      <c r="D36" s="28" t="s">
        <v>115</v>
      </c>
      <c r="E36" s="29">
        <v>2</v>
      </c>
      <c r="F36" s="29">
        <v>8</v>
      </c>
      <c r="G36" s="29">
        <f>E36*F36</f>
        <v>16</v>
      </c>
      <c r="H36" s="26"/>
      <c r="I36" s="72"/>
      <c r="J36" s="72">
        <f>20*G36</f>
        <v>320</v>
      </c>
      <c r="K36" s="72">
        <f>19*G36</f>
        <v>304</v>
      </c>
      <c r="L36" s="72">
        <f>22*G36</f>
        <v>352</v>
      </c>
      <c r="M36" s="72">
        <f>23*G36</f>
        <v>368</v>
      </c>
      <c r="N36" s="72">
        <f>21*G36</f>
        <v>336</v>
      </c>
      <c r="O36" s="72">
        <f>20*G36</f>
        <v>320</v>
      </c>
      <c r="P36" s="72">
        <f>20*G36</f>
        <v>320</v>
      </c>
      <c r="Q36" s="72">
        <f>19*G36</f>
        <v>304</v>
      </c>
      <c r="R36" s="72">
        <f>20*G36</f>
        <v>320</v>
      </c>
      <c r="S36" s="23">
        <f>SUM(I36:R36)</f>
        <v>2944</v>
      </c>
    </row>
    <row r="37" spans="1:19" x14ac:dyDescent="0.25">
      <c r="A37" s="80"/>
      <c r="B37" s="8"/>
      <c r="C37" s="8"/>
      <c r="D37" s="3"/>
      <c r="E37" s="22"/>
      <c r="F37" s="22"/>
      <c r="G37" s="22"/>
      <c r="H37" s="26"/>
      <c r="I37" s="22"/>
      <c r="J37" s="20"/>
      <c r="K37" s="20"/>
      <c r="L37" s="20"/>
      <c r="M37" s="20"/>
      <c r="N37" s="20"/>
      <c r="O37" s="20"/>
      <c r="P37" s="20"/>
      <c r="Q37" s="273" t="s">
        <v>186</v>
      </c>
      <c r="R37" s="274"/>
      <c r="S37" s="162">
        <f>SUM(S34:S36)</f>
        <v>2944</v>
      </c>
    </row>
    <row r="38" spans="1:19" ht="38.25" customHeight="1" x14ac:dyDescent="0.25">
      <c r="A38" s="110" t="s">
        <v>93</v>
      </c>
      <c r="B38" s="117" t="s">
        <v>80</v>
      </c>
      <c r="C38" s="117"/>
      <c r="D38" s="117" t="s">
        <v>1</v>
      </c>
      <c r="E38" s="109" t="s">
        <v>2</v>
      </c>
      <c r="F38" s="109" t="s">
        <v>3</v>
      </c>
      <c r="G38" s="109" t="s">
        <v>4</v>
      </c>
      <c r="H38" s="31"/>
      <c r="I38" s="110" t="s">
        <v>5</v>
      </c>
      <c r="J38" s="110" t="s">
        <v>6</v>
      </c>
      <c r="K38" s="110" t="s">
        <v>7</v>
      </c>
      <c r="L38" s="110" t="s">
        <v>8</v>
      </c>
      <c r="M38" s="110" t="s">
        <v>9</v>
      </c>
      <c r="N38" s="110" t="s">
        <v>10</v>
      </c>
      <c r="O38" s="110" t="s">
        <v>104</v>
      </c>
      <c r="P38" s="110" t="s">
        <v>103</v>
      </c>
      <c r="Q38" s="110" t="s">
        <v>102</v>
      </c>
      <c r="R38" s="110" t="s">
        <v>101</v>
      </c>
      <c r="S38" s="109" t="s">
        <v>113</v>
      </c>
    </row>
    <row r="39" spans="1:19" ht="24" customHeight="1" x14ac:dyDescent="0.25">
      <c r="A39" s="275">
        <f>1+A35</f>
        <v>10</v>
      </c>
      <c r="B39" s="269" t="s">
        <v>292</v>
      </c>
      <c r="C39" s="269" t="s">
        <v>229</v>
      </c>
      <c r="D39" s="71" t="s">
        <v>15</v>
      </c>
      <c r="E39" s="3"/>
      <c r="F39" s="3"/>
      <c r="G39" s="3"/>
      <c r="H39" s="25"/>
      <c r="I39" s="22"/>
      <c r="J39" s="4"/>
      <c r="K39" s="4"/>
      <c r="L39" s="4"/>
      <c r="M39" s="4"/>
      <c r="N39" s="4"/>
      <c r="O39" s="4"/>
      <c r="P39" s="4"/>
      <c r="Q39" s="4"/>
      <c r="R39" s="4"/>
      <c r="S39" s="5"/>
    </row>
    <row r="40" spans="1:19" ht="30" customHeight="1" x14ac:dyDescent="0.25">
      <c r="A40" s="275"/>
      <c r="B40" s="270"/>
      <c r="C40" s="270"/>
      <c r="D40" s="28" t="s">
        <v>115</v>
      </c>
      <c r="E40" s="29">
        <v>1</v>
      </c>
      <c r="F40" s="29">
        <v>8</v>
      </c>
      <c r="G40" s="29">
        <f>E40*F40</f>
        <v>8</v>
      </c>
      <c r="H40" s="25"/>
      <c r="I40" s="72"/>
      <c r="J40" s="72">
        <f>20*G40</f>
        <v>160</v>
      </c>
      <c r="K40" s="72">
        <f>19*G40</f>
        <v>152</v>
      </c>
      <c r="L40" s="72">
        <f>22*G40</f>
        <v>176</v>
      </c>
      <c r="M40" s="72">
        <f>23*G40</f>
        <v>184</v>
      </c>
      <c r="N40" s="72">
        <f>21*G40</f>
        <v>168</v>
      </c>
      <c r="O40" s="72">
        <f>20*G40</f>
        <v>160</v>
      </c>
      <c r="P40" s="72">
        <f>20*G40</f>
        <v>160</v>
      </c>
      <c r="Q40" s="72">
        <f>19*G40</f>
        <v>152</v>
      </c>
      <c r="R40" s="72">
        <f>20*G40</f>
        <v>160</v>
      </c>
      <c r="S40" s="207">
        <f>SUM(I40:R40)</f>
        <v>1472</v>
      </c>
    </row>
    <row r="41" spans="1:19" ht="15.75" customHeight="1" x14ac:dyDescent="0.25">
      <c r="A41" s="275">
        <f t="shared" ref="A41" si="4">1+A39</f>
        <v>11</v>
      </c>
      <c r="B41" s="269" t="s">
        <v>108</v>
      </c>
      <c r="C41" s="269" t="s">
        <v>230</v>
      </c>
      <c r="D41" s="71" t="s">
        <v>15</v>
      </c>
      <c r="E41" s="3"/>
      <c r="F41" s="3"/>
      <c r="G41" s="3"/>
      <c r="H41" s="25"/>
      <c r="I41" s="29"/>
      <c r="J41" s="135"/>
      <c r="K41" s="135"/>
      <c r="L41" s="135"/>
      <c r="M41" s="135"/>
      <c r="N41" s="135"/>
      <c r="O41" s="135"/>
      <c r="P41" s="135"/>
      <c r="Q41" s="135"/>
      <c r="R41" s="135"/>
      <c r="S41" s="169"/>
    </row>
    <row r="42" spans="1:19" ht="40.5" customHeight="1" x14ac:dyDescent="0.25">
      <c r="A42" s="275"/>
      <c r="B42" s="270"/>
      <c r="C42" s="270"/>
      <c r="D42" s="28" t="s">
        <v>115</v>
      </c>
      <c r="E42" s="29">
        <v>1</v>
      </c>
      <c r="F42" s="29">
        <v>8</v>
      </c>
      <c r="G42" s="29">
        <f>E42*F42</f>
        <v>8</v>
      </c>
      <c r="H42" s="25"/>
      <c r="I42" s="72"/>
      <c r="J42" s="72">
        <f>20*G42</f>
        <v>160</v>
      </c>
      <c r="K42" s="72">
        <f>19*G42</f>
        <v>152</v>
      </c>
      <c r="L42" s="72">
        <f>22*G42</f>
        <v>176</v>
      </c>
      <c r="M42" s="72">
        <f>23*G42</f>
        <v>184</v>
      </c>
      <c r="N42" s="72">
        <f>21*G42</f>
        <v>168</v>
      </c>
      <c r="O42" s="72">
        <f>20*G42</f>
        <v>160</v>
      </c>
      <c r="P42" s="72">
        <f>20*G42</f>
        <v>160</v>
      </c>
      <c r="Q42" s="72">
        <f>19*G42</f>
        <v>152</v>
      </c>
      <c r="R42" s="72">
        <f>20*G42</f>
        <v>160</v>
      </c>
      <c r="S42" s="207">
        <f>SUM(I42:R42)</f>
        <v>1472</v>
      </c>
    </row>
    <row r="43" spans="1:19" x14ac:dyDescent="0.25">
      <c r="A43" s="80"/>
      <c r="B43" s="21"/>
      <c r="C43" s="260"/>
      <c r="D43" s="3"/>
      <c r="E43" s="22"/>
      <c r="F43" s="22"/>
      <c r="G43" s="22"/>
      <c r="H43" s="26"/>
      <c r="I43" s="22"/>
      <c r="J43" s="20"/>
      <c r="K43" s="20"/>
      <c r="L43" s="20"/>
      <c r="M43" s="20"/>
      <c r="N43" s="20"/>
      <c r="O43" s="20"/>
      <c r="P43" s="20"/>
      <c r="Q43" s="279" t="s">
        <v>147</v>
      </c>
      <c r="R43" s="280"/>
      <c r="S43" s="162">
        <f>SUM(S40:S42)</f>
        <v>2944</v>
      </c>
    </row>
    <row r="44" spans="1:19" s="61" customFormat="1" x14ac:dyDescent="0.25">
      <c r="A44" s="168"/>
      <c r="B44" s="172"/>
      <c r="C44" s="263"/>
      <c r="D44" s="3"/>
      <c r="E44" s="165"/>
      <c r="F44" s="165"/>
      <c r="G44" s="165"/>
      <c r="H44" s="26"/>
      <c r="I44" s="165"/>
      <c r="J44" s="20"/>
      <c r="K44" s="20"/>
      <c r="L44" s="20"/>
      <c r="M44" s="20"/>
      <c r="N44" s="20"/>
      <c r="O44" s="20"/>
      <c r="P44" s="20"/>
      <c r="Q44" s="296" t="s">
        <v>198</v>
      </c>
      <c r="R44" s="297"/>
      <c r="S44" s="162">
        <f>S23+S29+S33+S37+S43</f>
        <v>13332</v>
      </c>
    </row>
    <row r="45" spans="1:19" x14ac:dyDescent="0.25">
      <c r="A45" s="42"/>
      <c r="B45" s="18"/>
      <c r="C45" s="18"/>
      <c r="D45" s="15"/>
      <c r="E45" s="43"/>
      <c r="F45" s="43"/>
      <c r="G45" s="43"/>
      <c r="H45" s="43"/>
      <c r="I45" s="43"/>
      <c r="J45" s="44"/>
      <c r="K45" s="44"/>
      <c r="L45" s="44"/>
      <c r="M45" s="44"/>
      <c r="N45" s="44"/>
      <c r="O45" s="44"/>
      <c r="P45" s="44"/>
      <c r="Q45" s="44"/>
      <c r="R45" s="44"/>
      <c r="S45" s="44"/>
    </row>
    <row r="46" spans="1:19" ht="19.5" customHeight="1" x14ac:dyDescent="0.35">
      <c r="B46" s="44"/>
      <c r="C46" s="44"/>
      <c r="D46" s="15"/>
      <c r="E46" s="15"/>
      <c r="F46" s="15"/>
      <c r="G46" s="15"/>
      <c r="H46" s="15"/>
      <c r="I46" s="15"/>
      <c r="J46" s="15"/>
      <c r="K46" s="299" t="s">
        <v>127</v>
      </c>
      <c r="L46" s="300"/>
      <c r="M46" s="300"/>
      <c r="N46" s="300"/>
      <c r="O46" s="300"/>
      <c r="P46" s="301"/>
      <c r="Q46" s="15"/>
      <c r="R46" s="175"/>
    </row>
    <row r="47" spans="1:19" ht="8.25" customHeight="1" x14ac:dyDescent="0.25">
      <c r="B47" s="46"/>
      <c r="C47" s="46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</row>
    <row r="48" spans="1:19" ht="30" customHeight="1" x14ac:dyDescent="0.25">
      <c r="B48" s="15"/>
      <c r="C48" s="15"/>
      <c r="D48" s="15"/>
      <c r="E48" s="15"/>
      <c r="F48" s="15"/>
      <c r="G48" s="15"/>
      <c r="H48" s="15"/>
      <c r="I48" s="15"/>
      <c r="J48" s="304" t="s">
        <v>109</v>
      </c>
      <c r="K48" s="305"/>
      <c r="L48" s="47" t="s">
        <v>114</v>
      </c>
      <c r="M48" s="15"/>
    </row>
    <row r="49" spans="2:13" ht="15.75" x14ac:dyDescent="0.25">
      <c r="B49" s="15"/>
      <c r="C49" s="15"/>
      <c r="D49" s="15"/>
      <c r="E49" s="15"/>
      <c r="F49" s="15"/>
      <c r="G49" s="15"/>
      <c r="H49" s="15"/>
      <c r="I49" s="15"/>
      <c r="J49" s="284" t="s">
        <v>0</v>
      </c>
      <c r="K49" s="284"/>
      <c r="L49" s="48">
        <f>S23</f>
        <v>5152</v>
      </c>
      <c r="M49" s="15"/>
    </row>
    <row r="50" spans="2:13" ht="15.75" x14ac:dyDescent="0.25">
      <c r="J50" s="285" t="s">
        <v>96</v>
      </c>
      <c r="K50" s="285"/>
      <c r="L50" s="93">
        <f>S29</f>
        <v>1472</v>
      </c>
    </row>
    <row r="51" spans="2:13" ht="15.75" x14ac:dyDescent="0.25">
      <c r="J51" s="286" t="s">
        <v>88</v>
      </c>
      <c r="K51" s="286"/>
      <c r="L51" s="93">
        <f>S33</f>
        <v>820</v>
      </c>
    </row>
    <row r="52" spans="2:13" ht="15.75" x14ac:dyDescent="0.25">
      <c r="J52" s="302" t="s">
        <v>107</v>
      </c>
      <c r="K52" s="302"/>
      <c r="L52" s="93">
        <f>S37</f>
        <v>2944</v>
      </c>
    </row>
    <row r="53" spans="2:13" ht="15.75" x14ac:dyDescent="0.25">
      <c r="J53" s="303" t="s">
        <v>80</v>
      </c>
      <c r="K53" s="303"/>
      <c r="L53" s="93">
        <f>S43</f>
        <v>2944</v>
      </c>
    </row>
    <row r="54" spans="2:13" x14ac:dyDescent="0.25">
      <c r="J54" s="298" t="s">
        <v>157</v>
      </c>
      <c r="K54" s="298"/>
      <c r="L54" s="239">
        <f>SUM(L49:L53)</f>
        <v>13332</v>
      </c>
    </row>
  </sheetData>
  <mergeCells count="54">
    <mergeCell ref="C39:C40"/>
    <mergeCell ref="C21:C22"/>
    <mergeCell ref="C25:C26"/>
    <mergeCell ref="C27:C28"/>
    <mergeCell ref="J54:K54"/>
    <mergeCell ref="K46:P46"/>
    <mergeCell ref="J52:K52"/>
    <mergeCell ref="J53:K53"/>
    <mergeCell ref="J48:K48"/>
    <mergeCell ref="J49:K49"/>
    <mergeCell ref="J50:K50"/>
    <mergeCell ref="J51:K51"/>
    <mergeCell ref="A1:S1"/>
    <mergeCell ref="A2:S2"/>
    <mergeCell ref="A3:S3"/>
    <mergeCell ref="B13:B14"/>
    <mergeCell ref="A13:A14"/>
    <mergeCell ref="G9:H9"/>
    <mergeCell ref="G10:H10"/>
    <mergeCell ref="A5:S5"/>
    <mergeCell ref="A7:S7"/>
    <mergeCell ref="C13:C14"/>
    <mergeCell ref="Q44:R44"/>
    <mergeCell ref="A41:A42"/>
    <mergeCell ref="B41:B42"/>
    <mergeCell ref="Q43:R43"/>
    <mergeCell ref="C41:C42"/>
    <mergeCell ref="A39:A40"/>
    <mergeCell ref="B39:B40"/>
    <mergeCell ref="B17:B18"/>
    <mergeCell ref="Q23:R23"/>
    <mergeCell ref="A21:A22"/>
    <mergeCell ref="B21:B22"/>
    <mergeCell ref="A19:A20"/>
    <mergeCell ref="A35:A36"/>
    <mergeCell ref="B35:B36"/>
    <mergeCell ref="B31:B32"/>
    <mergeCell ref="B25:B26"/>
    <mergeCell ref="A25:A26"/>
    <mergeCell ref="B19:B20"/>
    <mergeCell ref="A17:A18"/>
    <mergeCell ref="B27:B28"/>
    <mergeCell ref="Q29:R29"/>
    <mergeCell ref="Q37:R37"/>
    <mergeCell ref="B15:B16"/>
    <mergeCell ref="A15:A16"/>
    <mergeCell ref="Q33:R33"/>
    <mergeCell ref="A31:A32"/>
    <mergeCell ref="A27:A28"/>
    <mergeCell ref="C19:C20"/>
    <mergeCell ref="C15:C16"/>
    <mergeCell ref="C17:C18"/>
    <mergeCell ref="C31:C32"/>
    <mergeCell ref="C35:C36"/>
  </mergeCells>
  <printOptions horizontalCentered="1" verticalCentered="1"/>
  <pageMargins left="0" right="0" top="0" bottom="0" header="0.31496062992125984" footer="0.31496062992125984"/>
  <pageSetup paperSize="17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1"/>
  <sheetViews>
    <sheetView zoomScale="86" zoomScaleNormal="86" workbookViewId="0">
      <selection activeCell="R18" sqref="R18"/>
    </sheetView>
  </sheetViews>
  <sheetFormatPr baseColWidth="10" defaultRowHeight="15" x14ac:dyDescent="0.25"/>
  <cols>
    <col min="1" max="1" width="8.5703125" customWidth="1"/>
    <col min="2" max="2" width="25.85546875" customWidth="1"/>
    <col min="3" max="3" width="25.85546875" style="61" customWidth="1"/>
    <col min="4" max="4" width="14.5703125" customWidth="1"/>
    <col min="7" max="7" width="14.5703125" customWidth="1"/>
    <col min="8" max="8" width="4.28515625" customWidth="1"/>
    <col min="9" max="11" width="12.85546875" customWidth="1"/>
    <col min="12" max="12" width="13.42578125" customWidth="1"/>
    <col min="13" max="13" width="13.28515625" customWidth="1"/>
    <col min="14" max="14" width="13.140625" customWidth="1"/>
    <col min="15" max="15" width="16.140625" customWidth="1"/>
    <col min="16" max="17" width="13.28515625" customWidth="1"/>
    <col min="18" max="18" width="13.140625" customWidth="1"/>
    <col min="19" max="19" width="13.5703125" customWidth="1"/>
  </cols>
  <sheetData>
    <row r="1" spans="1:20" ht="18" x14ac:dyDescent="0.25">
      <c r="A1" s="287" t="s">
        <v>110</v>
      </c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345"/>
      <c r="P1" s="345"/>
      <c r="Q1" s="345"/>
      <c r="R1" s="345"/>
      <c r="S1" s="345"/>
      <c r="T1" s="236"/>
    </row>
    <row r="2" spans="1:20" ht="15.75" x14ac:dyDescent="0.25">
      <c r="A2" s="288" t="s">
        <v>111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237"/>
    </row>
    <row r="3" spans="1:20" x14ac:dyDescent="0.25">
      <c r="A3" s="289" t="s">
        <v>112</v>
      </c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4"/>
      <c r="T3" s="238"/>
    </row>
    <row r="4" spans="1:20" ht="9.75" customHeight="1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</row>
    <row r="5" spans="1:20" ht="18.75" x14ac:dyDescent="0.3">
      <c r="A5" s="294" t="s">
        <v>53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  <c r="T5" s="61"/>
    </row>
    <row r="6" spans="1:20" ht="9" customHeight="1" x14ac:dyDescent="0.25">
      <c r="A6" s="61"/>
      <c r="B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</row>
    <row r="7" spans="1:20" ht="21" x14ac:dyDescent="0.35">
      <c r="A7" s="295" t="s">
        <v>110</v>
      </c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  <c r="T7" s="61"/>
    </row>
    <row r="8" spans="1:20" ht="15.75" thickBot="1" x14ac:dyDescent="0.3">
      <c r="A8" s="344" t="s">
        <v>53</v>
      </c>
      <c r="B8" s="344"/>
      <c r="C8" s="344"/>
      <c r="D8" s="344"/>
      <c r="E8" s="344"/>
      <c r="F8" s="344"/>
      <c r="G8" s="344"/>
      <c r="H8" s="344"/>
      <c r="I8" s="344"/>
      <c r="J8" s="344"/>
      <c r="K8" s="344"/>
      <c r="L8" s="344"/>
      <c r="M8" s="344"/>
      <c r="N8" s="344"/>
      <c r="O8" s="344"/>
      <c r="P8" s="344"/>
      <c r="Q8" s="344"/>
      <c r="R8" s="344"/>
      <c r="S8" s="344"/>
      <c r="T8" s="61"/>
    </row>
    <row r="9" spans="1:20" ht="23.25" thickBot="1" x14ac:dyDescent="0.3">
      <c r="A9" s="61"/>
      <c r="B9" s="63"/>
      <c r="C9" s="63"/>
      <c r="D9" s="61"/>
      <c r="E9" s="61"/>
      <c r="F9" s="61"/>
      <c r="G9" s="290" t="s">
        <v>119</v>
      </c>
      <c r="H9" s="291"/>
      <c r="I9" s="65" t="s">
        <v>6</v>
      </c>
      <c r="J9" s="65" t="s">
        <v>7</v>
      </c>
      <c r="K9" s="65" t="s">
        <v>8</v>
      </c>
      <c r="L9" s="65" t="s">
        <v>9</v>
      </c>
      <c r="M9" s="65" t="s">
        <v>10</v>
      </c>
      <c r="N9" s="65" t="s">
        <v>104</v>
      </c>
      <c r="O9" s="65" t="s">
        <v>103</v>
      </c>
      <c r="P9" s="65" t="s">
        <v>102</v>
      </c>
      <c r="Q9" s="65" t="s">
        <v>101</v>
      </c>
      <c r="R9" s="65" t="s">
        <v>293</v>
      </c>
      <c r="S9" s="64"/>
    </row>
    <row r="10" spans="1:20" x14ac:dyDescent="0.25">
      <c r="A10" s="61"/>
      <c r="B10" s="63"/>
      <c r="C10" s="63"/>
      <c r="D10" s="61"/>
      <c r="E10" s="61"/>
      <c r="F10" s="61"/>
      <c r="G10" s="292" t="s">
        <v>120</v>
      </c>
      <c r="H10" s="293"/>
      <c r="I10" s="216">
        <v>22</v>
      </c>
      <c r="J10" s="211">
        <v>19</v>
      </c>
      <c r="K10" s="211">
        <v>22</v>
      </c>
      <c r="L10" s="211">
        <v>23</v>
      </c>
      <c r="M10" s="211">
        <v>21</v>
      </c>
      <c r="N10" s="211">
        <v>20</v>
      </c>
      <c r="O10" s="211">
        <v>20</v>
      </c>
      <c r="P10" s="216">
        <v>20</v>
      </c>
      <c r="Q10" s="211">
        <v>20</v>
      </c>
      <c r="R10" s="211">
        <f>SUM(I10:Q10)</f>
        <v>187</v>
      </c>
      <c r="S10" s="64"/>
    </row>
    <row r="11" spans="1:20" x14ac:dyDescent="0.25">
      <c r="A11" s="61"/>
      <c r="B11" s="63"/>
      <c r="C11" s="63"/>
      <c r="D11" s="61"/>
      <c r="E11" s="61"/>
      <c r="F11" s="61"/>
      <c r="G11" s="323" t="s">
        <v>121</v>
      </c>
      <c r="H11" s="324"/>
      <c r="I11" s="214">
        <v>4</v>
      </c>
      <c r="J11" s="214">
        <v>5</v>
      </c>
      <c r="K11" s="214">
        <v>4</v>
      </c>
      <c r="L11" s="214">
        <v>4</v>
      </c>
      <c r="M11" s="214">
        <v>5</v>
      </c>
      <c r="N11" s="214">
        <v>4</v>
      </c>
      <c r="O11" s="214">
        <v>5</v>
      </c>
      <c r="P11" s="214">
        <v>4</v>
      </c>
      <c r="Q11" s="214">
        <v>4</v>
      </c>
      <c r="R11" s="214">
        <f>SUM(I11:Q11)</f>
        <v>39</v>
      </c>
      <c r="S11" s="64"/>
    </row>
    <row r="12" spans="1:20" s="61" customFormat="1" ht="15.75" thickBot="1" x14ac:dyDescent="0.3">
      <c r="B12" s="63"/>
      <c r="C12" s="63"/>
      <c r="G12" s="325" t="s">
        <v>134</v>
      </c>
      <c r="H12" s="325"/>
      <c r="I12" s="217">
        <v>5</v>
      </c>
      <c r="J12" s="217">
        <v>4</v>
      </c>
      <c r="K12" s="217">
        <v>4</v>
      </c>
      <c r="L12" s="217">
        <v>5</v>
      </c>
      <c r="M12" s="217">
        <v>4</v>
      </c>
      <c r="N12" s="217">
        <v>5</v>
      </c>
      <c r="O12" s="217">
        <v>4</v>
      </c>
      <c r="P12" s="217">
        <v>4</v>
      </c>
      <c r="Q12" s="217">
        <v>5</v>
      </c>
      <c r="R12" s="217">
        <f>SUM(I12:Q12)</f>
        <v>40</v>
      </c>
      <c r="S12" s="64"/>
    </row>
    <row r="13" spans="1:20" x14ac:dyDescent="0.25">
      <c r="A13" s="61"/>
      <c r="B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</row>
    <row r="14" spans="1:20" ht="38.25" x14ac:dyDescent="0.25">
      <c r="A14" s="94" t="s">
        <v>93</v>
      </c>
      <c r="B14" s="30" t="s">
        <v>0</v>
      </c>
      <c r="C14" s="30" t="s">
        <v>222</v>
      </c>
      <c r="D14" s="30" t="s">
        <v>1</v>
      </c>
      <c r="E14" s="97" t="s">
        <v>2</v>
      </c>
      <c r="F14" s="97" t="s">
        <v>3</v>
      </c>
      <c r="G14" s="97" t="s">
        <v>4</v>
      </c>
      <c r="H14" s="243"/>
      <c r="I14" s="98" t="s">
        <v>5</v>
      </c>
      <c r="J14" s="98" t="s">
        <v>6</v>
      </c>
      <c r="K14" s="98" t="s">
        <v>7</v>
      </c>
      <c r="L14" s="98" t="s">
        <v>8</v>
      </c>
      <c r="M14" s="98" t="s">
        <v>9</v>
      </c>
      <c r="N14" s="98" t="s">
        <v>10</v>
      </c>
      <c r="O14" s="98" t="s">
        <v>104</v>
      </c>
      <c r="P14" s="98" t="s">
        <v>103</v>
      </c>
      <c r="Q14" s="98" t="s">
        <v>102</v>
      </c>
      <c r="R14" s="98" t="s">
        <v>101</v>
      </c>
      <c r="S14" s="97" t="s">
        <v>113</v>
      </c>
      <c r="T14" s="61"/>
    </row>
    <row r="15" spans="1:20" x14ac:dyDescent="0.25">
      <c r="A15" s="322">
        <v>1</v>
      </c>
      <c r="B15" s="335" t="s">
        <v>128</v>
      </c>
      <c r="C15" s="269" t="s">
        <v>231</v>
      </c>
      <c r="D15" s="52" t="s">
        <v>15</v>
      </c>
      <c r="E15" s="4"/>
      <c r="F15" s="4"/>
      <c r="G15" s="4"/>
      <c r="H15" s="31"/>
      <c r="I15" s="4"/>
      <c r="J15" s="4"/>
      <c r="K15" s="4"/>
      <c r="L15" s="4"/>
      <c r="M15" s="4"/>
      <c r="N15" s="4"/>
      <c r="O15" s="4"/>
      <c r="P15" s="4"/>
      <c r="Q15" s="4"/>
      <c r="R15" s="4"/>
      <c r="S15" s="5"/>
      <c r="T15" s="61"/>
    </row>
    <row r="16" spans="1:20" x14ac:dyDescent="0.25">
      <c r="A16" s="322"/>
      <c r="B16" s="309"/>
      <c r="C16" s="306"/>
      <c r="D16" s="3" t="s">
        <v>42</v>
      </c>
      <c r="E16" s="3">
        <v>1</v>
      </c>
      <c r="F16" s="3">
        <v>4</v>
      </c>
      <c r="G16" s="3">
        <f>E16*F16</f>
        <v>4</v>
      </c>
      <c r="H16" s="31"/>
      <c r="I16" s="72"/>
      <c r="J16" s="72">
        <f>22*G16</f>
        <v>88</v>
      </c>
      <c r="K16" s="72">
        <f>19*G16</f>
        <v>76</v>
      </c>
      <c r="L16" s="72">
        <f>22*G16</f>
        <v>88</v>
      </c>
      <c r="M16" s="72">
        <f>23*G16</f>
        <v>92</v>
      </c>
      <c r="N16" s="72">
        <f>21*G16</f>
        <v>84</v>
      </c>
      <c r="O16" s="72">
        <f>20*G16</f>
        <v>80</v>
      </c>
      <c r="P16" s="72">
        <f>20*G16</f>
        <v>80</v>
      </c>
      <c r="Q16" s="72">
        <f>20*G16</f>
        <v>80</v>
      </c>
      <c r="R16" s="72">
        <f>20*G16</f>
        <v>80</v>
      </c>
      <c r="S16" s="137">
        <f>SUM(I16:R16)</f>
        <v>748</v>
      </c>
      <c r="T16" s="61"/>
    </row>
    <row r="17" spans="1:20" x14ac:dyDescent="0.25">
      <c r="A17" s="322">
        <f>1+A15</f>
        <v>2</v>
      </c>
      <c r="B17" s="335" t="s">
        <v>129</v>
      </c>
      <c r="C17" s="269" t="s">
        <v>232</v>
      </c>
      <c r="D17" s="52" t="s">
        <v>15</v>
      </c>
      <c r="E17" s="3"/>
      <c r="F17" s="3"/>
      <c r="G17" s="3"/>
      <c r="H17" s="31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140"/>
      <c r="T17" s="61"/>
    </row>
    <row r="18" spans="1:20" x14ac:dyDescent="0.25">
      <c r="A18" s="322"/>
      <c r="B18" s="309"/>
      <c r="C18" s="306" t="s">
        <v>232</v>
      </c>
      <c r="D18" s="89" t="s">
        <v>42</v>
      </c>
      <c r="E18" s="3">
        <v>1</v>
      </c>
      <c r="F18" s="3">
        <v>4</v>
      </c>
      <c r="G18" s="3">
        <f>E18*F18</f>
        <v>4</v>
      </c>
      <c r="H18" s="31"/>
      <c r="I18" s="72"/>
      <c r="J18" s="72">
        <f>22*G18</f>
        <v>88</v>
      </c>
      <c r="K18" s="72">
        <f>19*G18</f>
        <v>76</v>
      </c>
      <c r="L18" s="72">
        <f>22*G18</f>
        <v>88</v>
      </c>
      <c r="M18" s="72">
        <f>23*G18</f>
        <v>92</v>
      </c>
      <c r="N18" s="72">
        <f>21*G18</f>
        <v>84</v>
      </c>
      <c r="O18" s="72">
        <f>20*G18</f>
        <v>80</v>
      </c>
      <c r="P18" s="72">
        <f>20*G18</f>
        <v>80</v>
      </c>
      <c r="Q18" s="72">
        <f>20*G18</f>
        <v>80</v>
      </c>
      <c r="R18" s="72">
        <f>20*G18</f>
        <v>80</v>
      </c>
      <c r="S18" s="137">
        <f>SUM(I18:R18)</f>
        <v>748</v>
      </c>
      <c r="T18" s="61"/>
    </row>
    <row r="19" spans="1:20" x14ac:dyDescent="0.25">
      <c r="A19" s="307">
        <f t="shared" ref="A19" si="0">1+A17</f>
        <v>3</v>
      </c>
      <c r="B19" s="269" t="s">
        <v>217</v>
      </c>
      <c r="C19" s="269" t="s">
        <v>224</v>
      </c>
      <c r="D19" s="52" t="s">
        <v>15</v>
      </c>
      <c r="E19" s="3"/>
      <c r="F19" s="3"/>
      <c r="G19" s="3"/>
      <c r="H19" s="31"/>
      <c r="I19" s="29"/>
      <c r="J19" s="29"/>
      <c r="K19" s="29"/>
      <c r="L19" s="29"/>
      <c r="M19" s="29"/>
      <c r="N19" s="29"/>
      <c r="O19" s="29"/>
      <c r="P19" s="29"/>
      <c r="Q19" s="29"/>
      <c r="R19" s="29"/>
      <c r="S19" s="140"/>
      <c r="T19" s="61"/>
    </row>
    <row r="20" spans="1:20" x14ac:dyDescent="0.25">
      <c r="A20" s="308"/>
      <c r="B20" s="306"/>
      <c r="C20" s="312"/>
      <c r="D20" s="3" t="s">
        <v>91</v>
      </c>
      <c r="E20" s="3">
        <v>2</v>
      </c>
      <c r="F20" s="3">
        <v>8</v>
      </c>
      <c r="G20" s="3">
        <f>E20*F20</f>
        <v>16</v>
      </c>
      <c r="H20" s="31"/>
      <c r="I20" s="72"/>
      <c r="J20" s="72">
        <f>22*G20</f>
        <v>352</v>
      </c>
      <c r="K20" s="72">
        <f>19*G20</f>
        <v>304</v>
      </c>
      <c r="L20" s="72">
        <f>22*G20</f>
        <v>352</v>
      </c>
      <c r="M20" s="72">
        <f>23*G20</f>
        <v>368</v>
      </c>
      <c r="N20" s="72">
        <f>21*G20</f>
        <v>336</v>
      </c>
      <c r="O20" s="72">
        <f>20*G20</f>
        <v>320</v>
      </c>
      <c r="P20" s="72">
        <f>20*G20</f>
        <v>320</v>
      </c>
      <c r="Q20" s="72">
        <f>20*G20</f>
        <v>320</v>
      </c>
      <c r="R20" s="72">
        <f>20*G20</f>
        <v>320</v>
      </c>
      <c r="S20" s="137">
        <f>SUM(I20:R20)</f>
        <v>2992</v>
      </c>
      <c r="T20" s="61"/>
    </row>
    <row r="21" spans="1:20" s="61" customFormat="1" x14ac:dyDescent="0.25">
      <c r="A21" s="309"/>
      <c r="B21" s="281"/>
      <c r="C21" s="270"/>
      <c r="D21" s="3" t="s">
        <v>92</v>
      </c>
      <c r="E21" s="3">
        <v>1</v>
      </c>
      <c r="F21" s="3">
        <v>4</v>
      </c>
      <c r="G21" s="3">
        <f>E21*F21</f>
        <v>4</v>
      </c>
      <c r="H21" s="31"/>
      <c r="I21" s="72"/>
      <c r="J21" s="72">
        <f>22*G21</f>
        <v>88</v>
      </c>
      <c r="K21" s="72">
        <f>19*G21</f>
        <v>76</v>
      </c>
      <c r="L21" s="72">
        <f>22*G21</f>
        <v>88</v>
      </c>
      <c r="M21" s="72">
        <f>23*G21</f>
        <v>92</v>
      </c>
      <c r="N21" s="72">
        <f>21*G21</f>
        <v>84</v>
      </c>
      <c r="O21" s="72">
        <f>20*G21</f>
        <v>80</v>
      </c>
      <c r="P21" s="72">
        <f>20*G21</f>
        <v>80</v>
      </c>
      <c r="Q21" s="72">
        <f>20*G21</f>
        <v>80</v>
      </c>
      <c r="R21" s="72">
        <f>20*G21</f>
        <v>80</v>
      </c>
      <c r="S21" s="137">
        <f>SUM(I21:R21)</f>
        <v>748</v>
      </c>
    </row>
    <row r="22" spans="1:20" s="61" customFormat="1" ht="15" customHeight="1" x14ac:dyDescent="0.25">
      <c r="A22" s="330">
        <v>4</v>
      </c>
      <c r="B22" s="313" t="s">
        <v>216</v>
      </c>
      <c r="C22" s="313" t="s">
        <v>224</v>
      </c>
      <c r="D22" s="52" t="s">
        <v>15</v>
      </c>
      <c r="E22" s="143"/>
      <c r="F22" s="143"/>
      <c r="G22" s="143"/>
      <c r="H22" s="31"/>
      <c r="I22" s="144"/>
      <c r="J22" s="144"/>
      <c r="K22" s="144"/>
      <c r="L22" s="144"/>
      <c r="M22" s="144"/>
      <c r="N22" s="144"/>
      <c r="O22" s="144"/>
      <c r="P22" s="144"/>
      <c r="Q22" s="144"/>
      <c r="R22" s="144"/>
      <c r="S22" s="251"/>
    </row>
    <row r="23" spans="1:20" s="61" customFormat="1" x14ac:dyDescent="0.25">
      <c r="A23" s="329"/>
      <c r="B23" s="314"/>
      <c r="C23" s="314"/>
      <c r="D23" s="143" t="s">
        <v>42</v>
      </c>
      <c r="E23" s="143">
        <v>1</v>
      </c>
      <c r="F23" s="143">
        <v>4</v>
      </c>
      <c r="G23" s="3">
        <f>E23*F23</f>
        <v>4</v>
      </c>
      <c r="H23" s="31"/>
      <c r="I23" s="72"/>
      <c r="J23" s="72">
        <f>22*G23</f>
        <v>88</v>
      </c>
      <c r="K23" s="72">
        <f>19*G23</f>
        <v>76</v>
      </c>
      <c r="L23" s="72">
        <f>22*G23</f>
        <v>88</v>
      </c>
      <c r="M23" s="72">
        <f>23*G23</f>
        <v>92</v>
      </c>
      <c r="N23" s="72">
        <f>21*G23</f>
        <v>84</v>
      </c>
      <c r="O23" s="72">
        <f>20*G23</f>
        <v>80</v>
      </c>
      <c r="P23" s="72">
        <f>20*G23</f>
        <v>80</v>
      </c>
      <c r="Q23" s="72">
        <f>20*G23</f>
        <v>80</v>
      </c>
      <c r="R23" s="72">
        <f>20*G23</f>
        <v>80</v>
      </c>
      <c r="S23" s="251">
        <f>SUM(I23:R23)</f>
        <v>748</v>
      </c>
    </row>
    <row r="24" spans="1:20" s="61" customFormat="1" x14ac:dyDescent="0.25">
      <c r="A24" s="328"/>
      <c r="B24" s="331"/>
      <c r="C24" s="331"/>
      <c r="D24" s="143"/>
      <c r="E24" s="143"/>
      <c r="F24" s="143"/>
      <c r="G24" s="143"/>
      <c r="H24" s="31"/>
      <c r="I24" s="72"/>
      <c r="J24" s="72"/>
      <c r="K24" s="72"/>
      <c r="L24" s="72"/>
      <c r="M24" s="72"/>
      <c r="N24" s="72"/>
      <c r="O24" s="72"/>
      <c r="P24" s="72"/>
      <c r="Q24" s="72"/>
      <c r="R24" s="72"/>
      <c r="S24" s="251"/>
    </row>
    <row r="25" spans="1:20" s="61" customFormat="1" x14ac:dyDescent="0.25">
      <c r="A25" s="330">
        <v>5</v>
      </c>
      <c r="B25" s="313" t="s">
        <v>218</v>
      </c>
      <c r="C25" s="313" t="s">
        <v>224</v>
      </c>
      <c r="D25" s="52" t="s">
        <v>15</v>
      </c>
      <c r="E25" s="143"/>
      <c r="F25" s="143"/>
      <c r="G25" s="143"/>
      <c r="H25" s="31"/>
      <c r="I25" s="144"/>
      <c r="J25" s="144"/>
      <c r="K25" s="144"/>
      <c r="L25" s="144"/>
      <c r="M25" s="144"/>
      <c r="N25" s="144"/>
      <c r="O25" s="144"/>
      <c r="P25" s="144"/>
      <c r="Q25" s="144"/>
      <c r="R25" s="144"/>
      <c r="S25" s="251"/>
    </row>
    <row r="26" spans="1:20" s="61" customFormat="1" x14ac:dyDescent="0.25">
      <c r="A26" s="328"/>
      <c r="B26" s="326"/>
      <c r="C26" s="331"/>
      <c r="D26" s="252" t="s">
        <v>42</v>
      </c>
      <c r="E26" s="143">
        <v>1</v>
      </c>
      <c r="F26" s="143">
        <v>4</v>
      </c>
      <c r="G26" s="3">
        <f>E26*F26</f>
        <v>4</v>
      </c>
      <c r="H26" s="31"/>
      <c r="I26" s="72"/>
      <c r="J26" s="72">
        <f>22*G26</f>
        <v>88</v>
      </c>
      <c r="K26" s="72">
        <f>19*G26</f>
        <v>76</v>
      </c>
      <c r="L26" s="72">
        <f>22*G26</f>
        <v>88</v>
      </c>
      <c r="M26" s="72">
        <f>23*G26</f>
        <v>92</v>
      </c>
      <c r="N26" s="72">
        <f>21*G26</f>
        <v>84</v>
      </c>
      <c r="O26" s="72">
        <f>20*G26</f>
        <v>80</v>
      </c>
      <c r="P26" s="72">
        <f>20*G26</f>
        <v>80</v>
      </c>
      <c r="Q26" s="72">
        <f>20*G26</f>
        <v>80</v>
      </c>
      <c r="R26" s="72">
        <f>20*G26</f>
        <v>80</v>
      </c>
      <c r="S26" s="251">
        <f>SUM(I26:R26)</f>
        <v>748</v>
      </c>
    </row>
    <row r="27" spans="1:20" ht="16.5" customHeight="1" x14ac:dyDescent="0.25">
      <c r="A27" s="334">
        <v>6</v>
      </c>
      <c r="B27" s="313" t="s">
        <v>219</v>
      </c>
      <c r="C27" s="313" t="s">
        <v>233</v>
      </c>
      <c r="D27" s="51" t="s">
        <v>15</v>
      </c>
      <c r="E27" s="143"/>
      <c r="F27" s="143"/>
      <c r="G27" s="143"/>
      <c r="H27" s="31"/>
      <c r="I27" s="144"/>
      <c r="J27" s="144"/>
      <c r="K27" s="144"/>
      <c r="L27" s="144"/>
      <c r="M27" s="144"/>
      <c r="N27" s="144"/>
      <c r="O27" s="144"/>
      <c r="P27" s="144"/>
      <c r="Q27" s="144"/>
      <c r="R27" s="144"/>
      <c r="S27" s="249"/>
      <c r="T27" s="61"/>
    </row>
    <row r="28" spans="1:20" x14ac:dyDescent="0.25">
      <c r="A28" s="334"/>
      <c r="B28" s="326"/>
      <c r="C28" s="331"/>
      <c r="D28" s="252" t="s">
        <v>42</v>
      </c>
      <c r="E28" s="143">
        <v>1</v>
      </c>
      <c r="F28" s="143">
        <v>4</v>
      </c>
      <c r="G28" s="3">
        <f>E28*F28</f>
        <v>4</v>
      </c>
      <c r="H28" s="31"/>
      <c r="I28" s="72"/>
      <c r="J28" s="72">
        <f>22*G28</f>
        <v>88</v>
      </c>
      <c r="K28" s="72">
        <f>19*G28</f>
        <v>76</v>
      </c>
      <c r="L28" s="72">
        <f>22*G28</f>
        <v>88</v>
      </c>
      <c r="M28" s="72">
        <f>23*G28</f>
        <v>92</v>
      </c>
      <c r="N28" s="72">
        <f>21*G28</f>
        <v>84</v>
      </c>
      <c r="O28" s="72">
        <f>20*G28</f>
        <v>80</v>
      </c>
      <c r="P28" s="72">
        <f>20*G28</f>
        <v>80</v>
      </c>
      <c r="Q28" s="72">
        <f>20*G28</f>
        <v>80</v>
      </c>
      <c r="R28" s="72">
        <f>20*G28</f>
        <v>80</v>
      </c>
      <c r="S28" s="251">
        <f>SUM(I28:R28)</f>
        <v>748</v>
      </c>
      <c r="T28" s="61"/>
    </row>
    <row r="29" spans="1:20" s="61" customFormat="1" x14ac:dyDescent="0.25">
      <c r="A29" s="330">
        <v>7</v>
      </c>
      <c r="B29" s="313" t="s">
        <v>234</v>
      </c>
      <c r="C29" s="313" t="s">
        <v>235</v>
      </c>
      <c r="D29" s="52" t="s">
        <v>15</v>
      </c>
      <c r="E29" s="143"/>
      <c r="F29" s="143"/>
      <c r="G29" s="143"/>
      <c r="H29" s="31"/>
      <c r="I29" s="144"/>
      <c r="J29" s="144"/>
      <c r="K29" s="144"/>
      <c r="L29" s="144"/>
      <c r="M29" s="144"/>
      <c r="N29" s="144"/>
      <c r="O29" s="144"/>
      <c r="P29" s="144"/>
      <c r="Q29" s="144"/>
      <c r="R29" s="144"/>
      <c r="S29" s="251"/>
    </row>
    <row r="30" spans="1:20" s="61" customFormat="1" ht="24.75" customHeight="1" x14ac:dyDescent="0.25">
      <c r="A30" s="328"/>
      <c r="B30" s="331"/>
      <c r="C30" s="331"/>
      <c r="D30" s="252" t="s">
        <v>42</v>
      </c>
      <c r="E30" s="143">
        <v>1</v>
      </c>
      <c r="F30" s="143">
        <v>4</v>
      </c>
      <c r="G30" s="3">
        <f>E30*F30</f>
        <v>4</v>
      </c>
      <c r="H30" s="31"/>
      <c r="I30" s="72"/>
      <c r="J30" s="72">
        <f>22*G30</f>
        <v>88</v>
      </c>
      <c r="K30" s="72">
        <f>19*G30</f>
        <v>76</v>
      </c>
      <c r="L30" s="72">
        <f>22*G30</f>
        <v>88</v>
      </c>
      <c r="M30" s="72">
        <f>23*G30</f>
        <v>92</v>
      </c>
      <c r="N30" s="72">
        <f>21*G30</f>
        <v>84</v>
      </c>
      <c r="O30" s="72">
        <f>20*G30</f>
        <v>80</v>
      </c>
      <c r="P30" s="72">
        <f>20*G30</f>
        <v>80</v>
      </c>
      <c r="Q30" s="72">
        <f>20*G30</f>
        <v>80</v>
      </c>
      <c r="R30" s="72">
        <f>20*G30</f>
        <v>80</v>
      </c>
      <c r="S30" s="251">
        <f>SUM(I30:R30)</f>
        <v>748</v>
      </c>
    </row>
    <row r="31" spans="1:20" x14ac:dyDescent="0.25">
      <c r="A31" s="322">
        <v>8</v>
      </c>
      <c r="B31" s="327" t="s">
        <v>131</v>
      </c>
      <c r="C31" s="313" t="s">
        <v>236</v>
      </c>
      <c r="D31" s="51" t="s">
        <v>15</v>
      </c>
      <c r="E31" s="3"/>
      <c r="F31" s="3"/>
      <c r="G31" s="3"/>
      <c r="H31" s="31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140"/>
      <c r="T31" s="61"/>
    </row>
    <row r="32" spans="1:20" x14ac:dyDescent="0.25">
      <c r="A32" s="322"/>
      <c r="B32" s="328"/>
      <c r="C32" s="331"/>
      <c r="D32" s="3" t="s">
        <v>42</v>
      </c>
      <c r="E32" s="3">
        <v>1</v>
      </c>
      <c r="F32" s="3">
        <v>4</v>
      </c>
      <c r="G32" s="3">
        <f>E32*F32</f>
        <v>4</v>
      </c>
      <c r="H32" s="31"/>
      <c r="I32" s="72"/>
      <c r="J32" s="72">
        <f>22*G32</f>
        <v>88</v>
      </c>
      <c r="K32" s="72">
        <f>19*G32</f>
        <v>76</v>
      </c>
      <c r="L32" s="72">
        <f>22*G32</f>
        <v>88</v>
      </c>
      <c r="M32" s="72">
        <f>23*G32</f>
        <v>92</v>
      </c>
      <c r="N32" s="72">
        <f>21*G32</f>
        <v>84</v>
      </c>
      <c r="O32" s="72">
        <f>20*G32</f>
        <v>80</v>
      </c>
      <c r="P32" s="72">
        <f>20*G32</f>
        <v>80</v>
      </c>
      <c r="Q32" s="72">
        <f>20*G32</f>
        <v>80</v>
      </c>
      <c r="R32" s="72">
        <f>20*G32</f>
        <v>80</v>
      </c>
      <c r="S32" s="137">
        <f>SUM(I32:R32)</f>
        <v>748</v>
      </c>
      <c r="T32" s="61"/>
    </row>
    <row r="33" spans="1:20" s="61" customFormat="1" x14ac:dyDescent="0.25">
      <c r="A33" s="247"/>
      <c r="B33" s="253"/>
      <c r="C33" s="262"/>
      <c r="D33" s="3"/>
      <c r="E33" s="3"/>
      <c r="F33" s="3"/>
      <c r="G33" s="3"/>
      <c r="H33" s="31"/>
      <c r="I33" s="72"/>
      <c r="J33" s="72"/>
      <c r="K33" s="72"/>
      <c r="L33" s="72"/>
      <c r="M33" s="72"/>
      <c r="N33" s="72"/>
      <c r="O33" s="72"/>
      <c r="P33" s="72"/>
      <c r="Q33" s="72"/>
      <c r="R33" s="72"/>
      <c r="S33" s="250"/>
    </row>
    <row r="34" spans="1:20" s="61" customFormat="1" x14ac:dyDescent="0.25">
      <c r="A34" s="322">
        <v>9</v>
      </c>
      <c r="B34" s="327" t="s">
        <v>220</v>
      </c>
      <c r="C34" s="313" t="s">
        <v>236</v>
      </c>
      <c r="D34" s="51" t="s">
        <v>15</v>
      </c>
      <c r="E34" s="3"/>
      <c r="F34" s="3"/>
      <c r="G34" s="3"/>
      <c r="H34" s="31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48"/>
    </row>
    <row r="35" spans="1:20" s="61" customFormat="1" x14ac:dyDescent="0.25">
      <c r="A35" s="322"/>
      <c r="B35" s="328"/>
      <c r="C35" s="331"/>
      <c r="D35" s="3" t="s">
        <v>42</v>
      </c>
      <c r="E35" s="3">
        <v>1</v>
      </c>
      <c r="F35" s="3">
        <v>4</v>
      </c>
      <c r="G35" s="3">
        <f>E35*F35</f>
        <v>4</v>
      </c>
      <c r="H35" s="31"/>
      <c r="I35" s="72"/>
      <c r="J35" s="72">
        <f>22*G35</f>
        <v>88</v>
      </c>
      <c r="K35" s="72">
        <f>19*G35</f>
        <v>76</v>
      </c>
      <c r="L35" s="72">
        <f>22*G35</f>
        <v>88</v>
      </c>
      <c r="M35" s="72">
        <f>23*G35</f>
        <v>92</v>
      </c>
      <c r="N35" s="72">
        <f>21*G35</f>
        <v>84</v>
      </c>
      <c r="O35" s="72">
        <f>20*G35</f>
        <v>80</v>
      </c>
      <c r="P35" s="72">
        <f>20*G35</f>
        <v>80</v>
      </c>
      <c r="Q35" s="72">
        <f>20*G35</f>
        <v>80</v>
      </c>
      <c r="R35" s="72">
        <f>20*G35</f>
        <v>80</v>
      </c>
      <c r="S35" s="250">
        <f>SUM(I35:R35)</f>
        <v>748</v>
      </c>
    </row>
    <row r="36" spans="1:20" ht="15" customHeight="1" x14ac:dyDescent="0.25">
      <c r="A36" s="307">
        <v>10</v>
      </c>
      <c r="B36" s="327" t="s">
        <v>132</v>
      </c>
      <c r="C36" s="313" t="s">
        <v>237</v>
      </c>
      <c r="D36" s="52" t="s">
        <v>15</v>
      </c>
      <c r="E36" s="3"/>
      <c r="F36" s="3"/>
      <c r="G36" s="3"/>
      <c r="H36" s="31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140"/>
      <c r="T36" s="61"/>
    </row>
    <row r="37" spans="1:20" x14ac:dyDescent="0.25">
      <c r="A37" s="308"/>
      <c r="B37" s="329"/>
      <c r="C37" s="314"/>
      <c r="D37" s="3" t="s">
        <v>91</v>
      </c>
      <c r="E37" s="3">
        <v>2</v>
      </c>
      <c r="F37" s="3">
        <v>8</v>
      </c>
      <c r="G37" s="3">
        <f>E37*F37</f>
        <v>16</v>
      </c>
      <c r="H37" s="31"/>
      <c r="I37" s="72"/>
      <c r="J37" s="72">
        <f>22*G37</f>
        <v>352</v>
      </c>
      <c r="K37" s="72">
        <f>19*G37</f>
        <v>304</v>
      </c>
      <c r="L37" s="72">
        <f>22*G37</f>
        <v>352</v>
      </c>
      <c r="M37" s="72">
        <f>23*G37</f>
        <v>368</v>
      </c>
      <c r="N37" s="72">
        <f>21*G37</f>
        <v>336</v>
      </c>
      <c r="O37" s="72">
        <f>20*G37</f>
        <v>320</v>
      </c>
      <c r="P37" s="72">
        <f>20*G37</f>
        <v>320</v>
      </c>
      <c r="Q37" s="72">
        <f>20*G37</f>
        <v>320</v>
      </c>
      <c r="R37" s="72">
        <f>20*G37</f>
        <v>320</v>
      </c>
      <c r="S37" s="137">
        <f>SUM(I37:R37)</f>
        <v>2992</v>
      </c>
      <c r="T37" s="61"/>
    </row>
    <row r="38" spans="1:20" s="61" customFormat="1" x14ac:dyDescent="0.25">
      <c r="A38" s="309"/>
      <c r="B38" s="328"/>
      <c r="C38" s="331"/>
      <c r="D38" s="3" t="s">
        <v>92</v>
      </c>
      <c r="E38" s="3">
        <v>1</v>
      </c>
      <c r="F38" s="3">
        <v>4</v>
      </c>
      <c r="G38" s="3">
        <f>E38*F38</f>
        <v>4</v>
      </c>
      <c r="H38" s="31"/>
      <c r="I38" s="72"/>
      <c r="J38" s="72">
        <f>22*G38</f>
        <v>88</v>
      </c>
      <c r="K38" s="72">
        <f>19*G38</f>
        <v>76</v>
      </c>
      <c r="L38" s="72">
        <f>22*G38</f>
        <v>88</v>
      </c>
      <c r="M38" s="72">
        <f>23*G38</f>
        <v>92</v>
      </c>
      <c r="N38" s="72">
        <f>21*G38</f>
        <v>84</v>
      </c>
      <c r="O38" s="72">
        <f>20*G38</f>
        <v>80</v>
      </c>
      <c r="P38" s="72">
        <f>20*G38</f>
        <v>80</v>
      </c>
      <c r="Q38" s="72">
        <f>20*G38</f>
        <v>80</v>
      </c>
      <c r="R38" s="72">
        <f>20*G38</f>
        <v>80</v>
      </c>
      <c r="S38" s="137">
        <f>SUM(I38:R38)</f>
        <v>748</v>
      </c>
    </row>
    <row r="39" spans="1:20" s="61" customFormat="1" ht="14.25" customHeight="1" x14ac:dyDescent="0.25">
      <c r="A39" s="141"/>
      <c r="B39" s="142"/>
      <c r="C39" s="142"/>
      <c r="D39" s="143"/>
      <c r="E39" s="143"/>
      <c r="F39" s="143"/>
      <c r="G39" s="143"/>
      <c r="H39" s="31"/>
      <c r="I39" s="144"/>
      <c r="J39" s="144"/>
      <c r="K39" s="144"/>
      <c r="L39" s="144"/>
      <c r="M39" s="144"/>
      <c r="N39" s="144"/>
      <c r="O39" s="144"/>
      <c r="P39" s="144"/>
      <c r="Q39" s="342" t="s">
        <v>139</v>
      </c>
      <c r="R39" s="343"/>
      <c r="S39" s="147">
        <f>SUM(S16:S38)</f>
        <v>13464</v>
      </c>
    </row>
    <row r="40" spans="1:20" s="61" customFormat="1" ht="38.25" x14ac:dyDescent="0.25">
      <c r="A40" s="51" t="s">
        <v>93</v>
      </c>
      <c r="B40" s="130" t="s">
        <v>107</v>
      </c>
      <c r="C40" s="130"/>
      <c r="D40" s="130" t="s">
        <v>1</v>
      </c>
      <c r="E40" s="148" t="s">
        <v>2</v>
      </c>
      <c r="F40" s="148" t="s">
        <v>3</v>
      </c>
      <c r="G40" s="148" t="s">
        <v>4</v>
      </c>
      <c r="H40" s="243"/>
      <c r="I40" s="92" t="s">
        <v>5</v>
      </c>
      <c r="J40" s="92" t="s">
        <v>6</v>
      </c>
      <c r="K40" s="92" t="s">
        <v>7</v>
      </c>
      <c r="L40" s="92" t="s">
        <v>8</v>
      </c>
      <c r="M40" s="92" t="s">
        <v>9</v>
      </c>
      <c r="N40" s="92" t="s">
        <v>10</v>
      </c>
      <c r="O40" s="92" t="s">
        <v>104</v>
      </c>
      <c r="P40" s="92" t="s">
        <v>103</v>
      </c>
      <c r="Q40" s="92" t="s">
        <v>102</v>
      </c>
      <c r="R40" s="92" t="s">
        <v>101</v>
      </c>
      <c r="S40" s="148" t="s">
        <v>113</v>
      </c>
    </row>
    <row r="41" spans="1:20" ht="15" customHeight="1" x14ac:dyDescent="0.25">
      <c r="A41" s="322">
        <f>1+A36</f>
        <v>11</v>
      </c>
      <c r="B41" s="269" t="s">
        <v>130</v>
      </c>
      <c r="C41" s="313" t="s">
        <v>239</v>
      </c>
      <c r="D41" s="52" t="s">
        <v>15</v>
      </c>
      <c r="E41" s="3"/>
      <c r="F41" s="3"/>
      <c r="G41" s="3"/>
      <c r="H41" s="31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140"/>
      <c r="T41" s="61"/>
    </row>
    <row r="42" spans="1:20" x14ac:dyDescent="0.25">
      <c r="A42" s="322"/>
      <c r="B42" s="281"/>
      <c r="C42" s="314"/>
      <c r="D42" s="3" t="s">
        <v>16</v>
      </c>
      <c r="E42" s="3">
        <v>1</v>
      </c>
      <c r="F42" s="3">
        <v>8</v>
      </c>
      <c r="G42" s="3">
        <f>E42*F42</f>
        <v>8</v>
      </c>
      <c r="H42" s="31"/>
      <c r="I42" s="72"/>
      <c r="J42" s="72">
        <f>22*G42</f>
        <v>176</v>
      </c>
      <c r="K42" s="72">
        <f>19*G42</f>
        <v>152</v>
      </c>
      <c r="L42" s="72">
        <f>22*G42</f>
        <v>176</v>
      </c>
      <c r="M42" s="72">
        <f>23*G42</f>
        <v>184</v>
      </c>
      <c r="N42" s="72">
        <f>21*G42</f>
        <v>168</v>
      </c>
      <c r="O42" s="72">
        <f>20*G42</f>
        <v>160</v>
      </c>
      <c r="P42" s="72">
        <f>20*G42</f>
        <v>160</v>
      </c>
      <c r="Q42" s="72">
        <f>20*G42</f>
        <v>160</v>
      </c>
      <c r="R42" s="72">
        <f>20*G42</f>
        <v>160</v>
      </c>
      <c r="S42" s="137">
        <f>SUM(I42:R42)</f>
        <v>1496</v>
      </c>
      <c r="T42" s="61"/>
    </row>
    <row r="43" spans="1:20" x14ac:dyDescent="0.25">
      <c r="A43" s="322">
        <f t="shared" ref="A43" si="1">1+A41</f>
        <v>12</v>
      </c>
      <c r="B43" s="269" t="s">
        <v>133</v>
      </c>
      <c r="C43" s="313" t="s">
        <v>238</v>
      </c>
      <c r="D43" s="56" t="s">
        <v>136</v>
      </c>
      <c r="E43" s="3"/>
      <c r="F43" s="3"/>
      <c r="G43" s="3"/>
      <c r="H43" s="31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140"/>
      <c r="T43" s="61"/>
    </row>
    <row r="44" spans="1:20" ht="26.25" customHeight="1" x14ac:dyDescent="0.25">
      <c r="A44" s="322"/>
      <c r="B44" s="281"/>
      <c r="C44" s="331"/>
      <c r="D44" s="89" t="s">
        <v>63</v>
      </c>
      <c r="E44" s="3">
        <v>1</v>
      </c>
      <c r="F44" s="3">
        <v>4</v>
      </c>
      <c r="G44" s="3">
        <f>E44*F44</f>
        <v>4</v>
      </c>
      <c r="H44" s="31"/>
      <c r="I44" s="139"/>
      <c r="J44" s="139">
        <f>5*G44</f>
        <v>20</v>
      </c>
      <c r="K44" s="139">
        <f>4*G44</f>
        <v>16</v>
      </c>
      <c r="L44" s="139">
        <f>4*G44</f>
        <v>16</v>
      </c>
      <c r="M44" s="139">
        <f>5*G44</f>
        <v>20</v>
      </c>
      <c r="N44" s="139">
        <f>4*G44</f>
        <v>16</v>
      </c>
      <c r="O44" s="139">
        <f>5*G44</f>
        <v>20</v>
      </c>
      <c r="P44" s="139">
        <f>4*G44</f>
        <v>16</v>
      </c>
      <c r="Q44" s="139">
        <f>4*G44</f>
        <v>16</v>
      </c>
      <c r="R44" s="139">
        <f>5*G44</f>
        <v>20</v>
      </c>
      <c r="S44" s="137">
        <f>SUM(I44:R44)</f>
        <v>160</v>
      </c>
      <c r="T44" s="61"/>
    </row>
    <row r="45" spans="1:20" s="61" customFormat="1" ht="15" customHeight="1" x14ac:dyDescent="0.25">
      <c r="A45" s="118"/>
      <c r="B45" s="145"/>
      <c r="C45" s="268"/>
      <c r="D45" s="143"/>
      <c r="E45" s="143"/>
      <c r="F45" s="143"/>
      <c r="G45" s="143"/>
      <c r="H45" s="31"/>
      <c r="I45" s="144"/>
      <c r="J45" s="144"/>
      <c r="K45" s="144"/>
      <c r="L45" s="144"/>
      <c r="M45" s="144"/>
      <c r="N45" s="144"/>
      <c r="O45" s="144"/>
      <c r="P45" s="144"/>
      <c r="Q45" s="315" t="s">
        <v>140</v>
      </c>
      <c r="R45" s="316"/>
      <c r="S45" s="147">
        <f>SUM(S42:S44)</f>
        <v>1656</v>
      </c>
    </row>
    <row r="46" spans="1:20" s="61" customFormat="1" ht="38.25" x14ac:dyDescent="0.25">
      <c r="A46" s="55" t="s">
        <v>93</v>
      </c>
      <c r="B46" s="100" t="s">
        <v>88</v>
      </c>
      <c r="C46" s="100"/>
      <c r="D46" s="100" t="s">
        <v>1</v>
      </c>
      <c r="E46" s="149" t="s">
        <v>2</v>
      </c>
      <c r="F46" s="149" t="s">
        <v>3</v>
      </c>
      <c r="G46" s="149" t="s">
        <v>4</v>
      </c>
      <c r="H46" s="243"/>
      <c r="I46" s="58" t="s">
        <v>5</v>
      </c>
      <c r="J46" s="58" t="s">
        <v>6</v>
      </c>
      <c r="K46" s="58" t="s">
        <v>7</v>
      </c>
      <c r="L46" s="58" t="s">
        <v>8</v>
      </c>
      <c r="M46" s="58" t="s">
        <v>9</v>
      </c>
      <c r="N46" s="58" t="s">
        <v>10</v>
      </c>
      <c r="O46" s="58" t="s">
        <v>104</v>
      </c>
      <c r="P46" s="58" t="s">
        <v>103</v>
      </c>
      <c r="Q46" s="58" t="s">
        <v>102</v>
      </c>
      <c r="R46" s="58" t="s">
        <v>101</v>
      </c>
      <c r="S46" s="149" t="s">
        <v>113</v>
      </c>
    </row>
    <row r="47" spans="1:20" x14ac:dyDescent="0.25">
      <c r="A47" s="307">
        <v>9</v>
      </c>
      <c r="B47" s="335" t="s">
        <v>135</v>
      </c>
      <c r="C47" s="313" t="s">
        <v>240</v>
      </c>
      <c r="D47" s="52" t="s">
        <v>15</v>
      </c>
      <c r="E47" s="3"/>
      <c r="F47" s="3"/>
      <c r="G47" s="3"/>
      <c r="H47" s="31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140"/>
      <c r="T47" s="61"/>
    </row>
    <row r="48" spans="1:20" ht="15" customHeight="1" x14ac:dyDescent="0.25">
      <c r="A48" s="308"/>
      <c r="B48" s="308"/>
      <c r="C48" s="314"/>
      <c r="D48" s="3" t="s">
        <v>45</v>
      </c>
      <c r="E48" s="3">
        <v>1</v>
      </c>
      <c r="F48" s="3">
        <v>8</v>
      </c>
      <c r="G48" s="3">
        <f>E48*F48</f>
        <v>8</v>
      </c>
      <c r="H48" s="31"/>
      <c r="I48" s="72"/>
      <c r="J48" s="72">
        <f>22*G48</f>
        <v>176</v>
      </c>
      <c r="K48" s="72">
        <f>19*G48</f>
        <v>152</v>
      </c>
      <c r="L48" s="72">
        <f>22*G48</f>
        <v>176</v>
      </c>
      <c r="M48" s="72">
        <f>23*G48</f>
        <v>184</v>
      </c>
      <c r="N48" s="72">
        <f>21*G48</f>
        <v>168</v>
      </c>
      <c r="O48" s="72">
        <f>20*G48</f>
        <v>160</v>
      </c>
      <c r="P48" s="72">
        <f>20*G48</f>
        <v>160</v>
      </c>
      <c r="Q48" s="72">
        <f>20*G48</f>
        <v>160</v>
      </c>
      <c r="R48" s="72">
        <f>20*G48</f>
        <v>160</v>
      </c>
      <c r="S48" s="137">
        <f>SUM(I48:R48)</f>
        <v>1496</v>
      </c>
      <c r="T48" s="61"/>
    </row>
    <row r="49" spans="1:20" s="61" customFormat="1" x14ac:dyDescent="0.25">
      <c r="A49" s="308"/>
      <c r="B49" s="308"/>
      <c r="C49" s="314"/>
      <c r="D49" s="54" t="s">
        <v>90</v>
      </c>
      <c r="E49" s="3"/>
      <c r="F49" s="3"/>
      <c r="G49" s="3"/>
      <c r="H49" s="31"/>
      <c r="I49" s="144"/>
      <c r="J49" s="144"/>
      <c r="K49" s="144"/>
      <c r="L49" s="144"/>
      <c r="M49" s="144"/>
      <c r="N49" s="144"/>
      <c r="O49" s="144"/>
      <c r="P49" s="144"/>
      <c r="Q49" s="144"/>
      <c r="R49" s="144"/>
      <c r="S49" s="137"/>
    </row>
    <row r="50" spans="1:20" s="61" customFormat="1" x14ac:dyDescent="0.25">
      <c r="A50" s="309"/>
      <c r="B50" s="309"/>
      <c r="C50" s="331"/>
      <c r="D50" s="3" t="s">
        <v>42</v>
      </c>
      <c r="E50" s="3">
        <v>1</v>
      </c>
      <c r="F50" s="3">
        <v>4</v>
      </c>
      <c r="G50" s="3">
        <f>E50*F50</f>
        <v>4</v>
      </c>
      <c r="H50" s="31"/>
      <c r="I50" s="136"/>
      <c r="J50" s="136">
        <f>4*G50</f>
        <v>16</v>
      </c>
      <c r="K50" s="136">
        <f>5*G50</f>
        <v>20</v>
      </c>
      <c r="L50" s="136">
        <f>4*G50</f>
        <v>16</v>
      </c>
      <c r="M50" s="136">
        <f>4*G50</f>
        <v>16</v>
      </c>
      <c r="N50" s="136">
        <f>5*G50</f>
        <v>20</v>
      </c>
      <c r="O50" s="136">
        <f>4*G50</f>
        <v>16</v>
      </c>
      <c r="P50" s="136">
        <f>5*G50</f>
        <v>20</v>
      </c>
      <c r="Q50" s="136">
        <f>4*G50</f>
        <v>16</v>
      </c>
      <c r="R50" s="136">
        <f>4*G50</f>
        <v>16</v>
      </c>
      <c r="S50" s="137">
        <f>SUM(I50:R50)</f>
        <v>156</v>
      </c>
    </row>
    <row r="51" spans="1:20" s="61" customFormat="1" ht="16.5" customHeight="1" x14ac:dyDescent="0.25">
      <c r="A51" s="88"/>
      <c r="B51" s="87"/>
      <c r="C51" s="261"/>
      <c r="D51" s="3"/>
      <c r="E51" s="3"/>
      <c r="F51" s="3"/>
      <c r="G51" s="3"/>
      <c r="H51" s="31"/>
      <c r="I51" s="144"/>
      <c r="J51" s="144"/>
      <c r="K51" s="144"/>
      <c r="L51" s="144"/>
      <c r="M51" s="144"/>
      <c r="N51" s="144"/>
      <c r="O51" s="144"/>
      <c r="P51" s="144"/>
      <c r="Q51" s="317" t="s">
        <v>141</v>
      </c>
      <c r="R51" s="318"/>
      <c r="S51" s="146">
        <f>SUM(S48:S50)</f>
        <v>1652</v>
      </c>
    </row>
    <row r="52" spans="1:20" s="61" customFormat="1" ht="36" x14ac:dyDescent="0.25">
      <c r="A52" s="138" t="s">
        <v>93</v>
      </c>
      <c r="B52" s="105" t="s">
        <v>80</v>
      </c>
      <c r="C52" s="105"/>
      <c r="D52" s="105" t="s">
        <v>1</v>
      </c>
      <c r="E52" s="106" t="s">
        <v>2</v>
      </c>
      <c r="F52" s="106" t="s">
        <v>3</v>
      </c>
      <c r="G52" s="106" t="s">
        <v>4</v>
      </c>
      <c r="H52" s="243"/>
      <c r="I52" s="70" t="s">
        <v>5</v>
      </c>
      <c r="J52" s="70" t="s">
        <v>6</v>
      </c>
      <c r="K52" s="70" t="s">
        <v>7</v>
      </c>
      <c r="L52" s="70" t="s">
        <v>8</v>
      </c>
      <c r="M52" s="70" t="s">
        <v>9</v>
      </c>
      <c r="N52" s="70" t="s">
        <v>10</v>
      </c>
      <c r="O52" s="70" t="s">
        <v>104</v>
      </c>
      <c r="P52" s="70" t="s">
        <v>103</v>
      </c>
      <c r="Q52" s="70" t="s">
        <v>102</v>
      </c>
      <c r="R52" s="70" t="s">
        <v>101</v>
      </c>
      <c r="S52" s="150" t="s">
        <v>113</v>
      </c>
    </row>
    <row r="53" spans="1:20" x14ac:dyDescent="0.25">
      <c r="A53" s="307">
        <f>1+A47</f>
        <v>10</v>
      </c>
      <c r="B53" s="269" t="s">
        <v>137</v>
      </c>
      <c r="C53" s="313" t="s">
        <v>241</v>
      </c>
      <c r="D53" s="52" t="s">
        <v>15</v>
      </c>
      <c r="E53" s="3"/>
      <c r="F53" s="3"/>
      <c r="G53" s="3"/>
      <c r="H53" s="31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140"/>
      <c r="T53" s="61"/>
    </row>
    <row r="54" spans="1:20" ht="15" customHeight="1" x14ac:dyDescent="0.25">
      <c r="A54" s="308"/>
      <c r="B54" s="306"/>
      <c r="C54" s="314"/>
      <c r="D54" s="3" t="s">
        <v>16</v>
      </c>
      <c r="E54" s="3">
        <v>3</v>
      </c>
      <c r="F54" s="3">
        <v>8</v>
      </c>
      <c r="G54" s="3">
        <f>E54*F54</f>
        <v>24</v>
      </c>
      <c r="H54" s="31"/>
      <c r="I54" s="72"/>
      <c r="J54" s="72">
        <f>22*G54</f>
        <v>528</v>
      </c>
      <c r="K54" s="72">
        <f>19*G54</f>
        <v>456</v>
      </c>
      <c r="L54" s="72">
        <f>22*G54</f>
        <v>528</v>
      </c>
      <c r="M54" s="72">
        <f>23*G54</f>
        <v>552</v>
      </c>
      <c r="N54" s="72">
        <f>21*G54</f>
        <v>504</v>
      </c>
      <c r="O54" s="72">
        <f>20*G54</f>
        <v>480</v>
      </c>
      <c r="P54" s="72">
        <f>20*G54</f>
        <v>480</v>
      </c>
      <c r="Q54" s="72">
        <f>20*G54</f>
        <v>480</v>
      </c>
      <c r="R54" s="72">
        <f>20*G54</f>
        <v>480</v>
      </c>
      <c r="S54" s="137">
        <f>SUM(I54:R54)</f>
        <v>4488</v>
      </c>
      <c r="T54" s="61"/>
    </row>
    <row r="55" spans="1:20" s="61" customFormat="1" x14ac:dyDescent="0.25">
      <c r="A55" s="308"/>
      <c r="B55" s="306"/>
      <c r="C55" s="314"/>
      <c r="D55" s="3" t="s">
        <v>92</v>
      </c>
      <c r="E55" s="3">
        <v>1</v>
      </c>
      <c r="F55" s="3">
        <v>4</v>
      </c>
      <c r="G55" s="3">
        <f>E55*F55</f>
        <v>4</v>
      </c>
      <c r="H55" s="31"/>
      <c r="I55" s="72"/>
      <c r="J55" s="72">
        <f>22*G55</f>
        <v>88</v>
      </c>
      <c r="K55" s="72">
        <f>19*G55</f>
        <v>76</v>
      </c>
      <c r="L55" s="72">
        <f>22*G55</f>
        <v>88</v>
      </c>
      <c r="M55" s="72">
        <f>23*G55</f>
        <v>92</v>
      </c>
      <c r="N55" s="72">
        <f>21*G55</f>
        <v>84</v>
      </c>
      <c r="O55" s="72">
        <f>20*G55</f>
        <v>80</v>
      </c>
      <c r="P55" s="72">
        <f>20*G55</f>
        <v>80</v>
      </c>
      <c r="Q55" s="72">
        <f>20*G55</f>
        <v>80</v>
      </c>
      <c r="R55" s="72">
        <f>20*G55</f>
        <v>80</v>
      </c>
      <c r="S55" s="137">
        <f>SUM(I55:R55)</f>
        <v>748</v>
      </c>
    </row>
    <row r="56" spans="1:20" s="61" customFormat="1" x14ac:dyDescent="0.25">
      <c r="A56" s="308"/>
      <c r="B56" s="306"/>
      <c r="C56" s="314"/>
      <c r="D56" s="54" t="s">
        <v>90</v>
      </c>
      <c r="E56" s="3"/>
      <c r="F56" s="3"/>
      <c r="G56" s="3"/>
      <c r="H56" s="31"/>
      <c r="I56" s="144"/>
      <c r="J56" s="144"/>
      <c r="K56" s="144"/>
      <c r="L56" s="144"/>
      <c r="M56" s="144"/>
      <c r="N56" s="144"/>
      <c r="O56" s="144"/>
      <c r="P56" s="144"/>
      <c r="Q56" s="144"/>
      <c r="R56" s="144"/>
      <c r="S56" s="137"/>
    </row>
    <row r="57" spans="1:20" s="61" customFormat="1" x14ac:dyDescent="0.25">
      <c r="A57" s="309"/>
      <c r="B57" s="281"/>
      <c r="C57" s="260"/>
      <c r="D57" s="3" t="s">
        <v>42</v>
      </c>
      <c r="E57" s="3">
        <v>1</v>
      </c>
      <c r="F57" s="3">
        <v>4</v>
      </c>
      <c r="G57" s="3">
        <f>E57*F57</f>
        <v>4</v>
      </c>
      <c r="H57" s="31"/>
      <c r="I57" s="136"/>
      <c r="J57" s="136">
        <f>4*G57</f>
        <v>16</v>
      </c>
      <c r="K57" s="136">
        <f>5*G57</f>
        <v>20</v>
      </c>
      <c r="L57" s="136">
        <f>4*G57</f>
        <v>16</v>
      </c>
      <c r="M57" s="136">
        <f>4*G57</f>
        <v>16</v>
      </c>
      <c r="N57" s="136">
        <f>5*G57</f>
        <v>20</v>
      </c>
      <c r="O57" s="136">
        <f>4*G57</f>
        <v>16</v>
      </c>
      <c r="P57" s="136">
        <f>5*G57</f>
        <v>20</v>
      </c>
      <c r="Q57" s="136">
        <f>4*G57</f>
        <v>16</v>
      </c>
      <c r="R57" s="136">
        <f>4*G57</f>
        <v>16</v>
      </c>
      <c r="S57" s="137">
        <f>SUM(I57:R57)</f>
        <v>156</v>
      </c>
    </row>
    <row r="58" spans="1:20" x14ac:dyDescent="0.25">
      <c r="A58" s="307">
        <f>1+A53</f>
        <v>11</v>
      </c>
      <c r="B58" s="269" t="s">
        <v>138</v>
      </c>
      <c r="C58" s="269" t="s">
        <v>242</v>
      </c>
      <c r="D58" s="52" t="s">
        <v>15</v>
      </c>
      <c r="E58" s="3"/>
      <c r="F58" s="3"/>
      <c r="G58" s="3"/>
      <c r="H58" s="31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140"/>
      <c r="T58" s="61"/>
    </row>
    <row r="59" spans="1:20" x14ac:dyDescent="0.25">
      <c r="A59" s="308"/>
      <c r="B59" s="306"/>
      <c r="C59" s="312"/>
      <c r="D59" s="3" t="s">
        <v>21</v>
      </c>
      <c r="E59" s="3">
        <v>1</v>
      </c>
      <c r="F59" s="3">
        <v>5</v>
      </c>
      <c r="G59" s="3">
        <f>E59*F59</f>
        <v>5</v>
      </c>
      <c r="H59" s="31"/>
      <c r="I59" s="72"/>
      <c r="J59" s="72">
        <f>22*G59</f>
        <v>110</v>
      </c>
      <c r="K59" s="72">
        <f>19*G59</f>
        <v>95</v>
      </c>
      <c r="L59" s="72">
        <f>22*G59</f>
        <v>110</v>
      </c>
      <c r="M59" s="72">
        <f>23*G59</f>
        <v>115</v>
      </c>
      <c r="N59" s="72">
        <f>21*G59</f>
        <v>105</v>
      </c>
      <c r="O59" s="72">
        <f>20*G59</f>
        <v>100</v>
      </c>
      <c r="P59" s="72">
        <f>20*G59</f>
        <v>100</v>
      </c>
      <c r="Q59" s="72">
        <f>20*G59</f>
        <v>100</v>
      </c>
      <c r="R59" s="72">
        <f>20*G59</f>
        <v>100</v>
      </c>
      <c r="S59" s="137">
        <f>SUM(I59:R59)</f>
        <v>935</v>
      </c>
      <c r="T59" s="61"/>
    </row>
    <row r="60" spans="1:20" s="61" customFormat="1" x14ac:dyDescent="0.25">
      <c r="A60" s="309"/>
      <c r="B60" s="281"/>
      <c r="C60" s="270"/>
      <c r="D60" s="3" t="s">
        <v>221</v>
      </c>
      <c r="E60" s="3">
        <v>1</v>
      </c>
      <c r="F60" s="3">
        <v>4</v>
      </c>
      <c r="G60" s="3">
        <f>E60*F60</f>
        <v>4</v>
      </c>
      <c r="H60" s="31"/>
      <c r="I60" s="72"/>
      <c r="J60" s="72">
        <f>22*G60</f>
        <v>88</v>
      </c>
      <c r="K60" s="72">
        <f>19*G60</f>
        <v>76</v>
      </c>
      <c r="L60" s="72">
        <f>22*G60</f>
        <v>88</v>
      </c>
      <c r="M60" s="72">
        <f>23*G60</f>
        <v>92</v>
      </c>
      <c r="N60" s="72">
        <f>21*G60</f>
        <v>84</v>
      </c>
      <c r="O60" s="72">
        <f>20*G60</f>
        <v>80</v>
      </c>
      <c r="P60" s="72">
        <f>20*G60</f>
        <v>80</v>
      </c>
      <c r="Q60" s="72">
        <f>20*G60</f>
        <v>80</v>
      </c>
      <c r="R60" s="72">
        <f>20*G60</f>
        <v>80</v>
      </c>
      <c r="S60" s="137">
        <f>SUM(I60:R60)</f>
        <v>748</v>
      </c>
    </row>
    <row r="61" spans="1:20" ht="18.75" customHeight="1" x14ac:dyDescent="0.25">
      <c r="A61" s="5"/>
      <c r="B61" s="3"/>
      <c r="C61" s="3"/>
      <c r="D61" s="119"/>
      <c r="E61" s="4"/>
      <c r="F61" s="4"/>
      <c r="G61" s="4"/>
      <c r="H61" s="31"/>
      <c r="I61" s="4"/>
      <c r="J61" s="4"/>
      <c r="K61" s="4"/>
      <c r="L61" s="4"/>
      <c r="M61" s="4"/>
      <c r="N61" s="4"/>
      <c r="O61" s="4"/>
      <c r="P61" s="4"/>
      <c r="Q61" s="319" t="s">
        <v>142</v>
      </c>
      <c r="R61" s="320"/>
      <c r="S61" s="168">
        <f>SUM(S54:S60)</f>
        <v>7075</v>
      </c>
      <c r="T61" s="61"/>
    </row>
    <row r="62" spans="1:20" s="61" customFormat="1" x14ac:dyDescent="0.25">
      <c r="A62" s="5"/>
      <c r="B62" s="3"/>
      <c r="C62" s="3"/>
      <c r="D62" s="166"/>
      <c r="E62" s="4"/>
      <c r="F62" s="4"/>
      <c r="G62" s="4"/>
      <c r="H62" s="31"/>
      <c r="I62" s="4"/>
      <c r="J62" s="4"/>
      <c r="K62" s="4"/>
      <c r="L62" s="4"/>
      <c r="M62" s="4"/>
      <c r="N62" s="4"/>
      <c r="O62" s="4"/>
      <c r="P62" s="4"/>
      <c r="Q62" s="339" t="s">
        <v>198</v>
      </c>
      <c r="R62" s="340"/>
      <c r="S62" s="168">
        <f>S39+S45+S51+S61</f>
        <v>23847</v>
      </c>
    </row>
    <row r="63" spans="1:20" s="61" customFormat="1" x14ac:dyDescent="0.25">
      <c r="A63" s="45"/>
      <c r="B63" s="15"/>
      <c r="C63" s="15"/>
      <c r="D63" s="17"/>
      <c r="E63" s="196"/>
      <c r="F63" s="196"/>
      <c r="G63" s="196"/>
      <c r="H63" s="197"/>
      <c r="I63" s="196"/>
      <c r="J63" s="196"/>
      <c r="K63" s="196"/>
      <c r="L63" s="196"/>
      <c r="M63" s="196"/>
      <c r="N63" s="196"/>
      <c r="O63" s="196"/>
      <c r="P63" s="196"/>
      <c r="Q63" s="19"/>
      <c r="R63" s="19"/>
      <c r="S63" s="171"/>
    </row>
    <row r="64" spans="1:20" ht="24.75" customHeight="1" x14ac:dyDescent="0.25">
      <c r="J64" s="15"/>
      <c r="K64" s="336" t="s">
        <v>211</v>
      </c>
      <c r="L64" s="337"/>
      <c r="M64" s="337"/>
      <c r="N64" s="337"/>
      <c r="O64" s="337"/>
      <c r="P64" s="338"/>
      <c r="Q64" s="15"/>
    </row>
    <row r="65" spans="10:17" ht="15" customHeight="1" x14ac:dyDescent="0.25">
      <c r="J65" s="15"/>
      <c r="K65" s="15"/>
      <c r="L65" s="15"/>
      <c r="M65" s="15"/>
      <c r="N65" s="15"/>
      <c r="O65" s="15"/>
      <c r="P65" s="15"/>
      <c r="Q65" s="15"/>
    </row>
    <row r="66" spans="10:17" ht="33" customHeight="1" x14ac:dyDescent="0.25">
      <c r="J66" s="304" t="s">
        <v>109</v>
      </c>
      <c r="K66" s="305"/>
      <c r="L66" s="245" t="s">
        <v>114</v>
      </c>
    </row>
    <row r="67" spans="10:17" ht="20.25" customHeight="1" x14ac:dyDescent="0.25">
      <c r="J67" s="321" t="s">
        <v>0</v>
      </c>
      <c r="K67" s="321"/>
      <c r="L67" s="48">
        <f>S39</f>
        <v>13464</v>
      </c>
    </row>
    <row r="68" spans="10:17" ht="20.25" customHeight="1" x14ac:dyDescent="0.25">
      <c r="J68" s="311" t="s">
        <v>107</v>
      </c>
      <c r="K68" s="311"/>
      <c r="L68" s="93">
        <f>S45</f>
        <v>1656</v>
      </c>
    </row>
    <row r="69" spans="10:17" ht="20.25" customHeight="1" x14ac:dyDescent="0.25">
      <c r="J69" s="341" t="s">
        <v>88</v>
      </c>
      <c r="K69" s="341"/>
      <c r="L69" s="93">
        <f>S51</f>
        <v>1652</v>
      </c>
    </row>
    <row r="70" spans="10:17" ht="20.25" customHeight="1" x14ac:dyDescent="0.25">
      <c r="J70" s="310" t="s">
        <v>80</v>
      </c>
      <c r="K70" s="310"/>
      <c r="L70" s="93">
        <f>S61</f>
        <v>7075</v>
      </c>
    </row>
    <row r="71" spans="10:17" ht="18.75" customHeight="1" x14ac:dyDescent="0.25">
      <c r="J71" s="332" t="s">
        <v>157</v>
      </c>
      <c r="K71" s="333"/>
      <c r="L71" s="246">
        <f>SUM(L67:L70)</f>
        <v>23847</v>
      </c>
    </row>
  </sheetData>
  <mergeCells count="67">
    <mergeCell ref="C29:C30"/>
    <mergeCell ref="C47:C50"/>
    <mergeCell ref="C43:C44"/>
    <mergeCell ref="C31:C32"/>
    <mergeCell ref="C34:C35"/>
    <mergeCell ref="C36:C38"/>
    <mergeCell ref="C41:C42"/>
    <mergeCell ref="Q39:R39"/>
    <mergeCell ref="A34:A35"/>
    <mergeCell ref="B34:B35"/>
    <mergeCell ref="A8:S8"/>
    <mergeCell ref="A1:S1"/>
    <mergeCell ref="A2:S2"/>
    <mergeCell ref="A3:S3"/>
    <mergeCell ref="A5:S5"/>
    <mergeCell ref="A7:S7"/>
    <mergeCell ref="B15:B16"/>
    <mergeCell ref="B17:B18"/>
    <mergeCell ref="B25:B26"/>
    <mergeCell ref="A25:A26"/>
    <mergeCell ref="A29:A30"/>
    <mergeCell ref="B29:B30"/>
    <mergeCell ref="C15:C16"/>
    <mergeCell ref="J71:K71"/>
    <mergeCell ref="A53:A57"/>
    <mergeCell ref="A17:A18"/>
    <mergeCell ref="A27:A28"/>
    <mergeCell ref="A31:A32"/>
    <mergeCell ref="A36:A38"/>
    <mergeCell ref="A47:A50"/>
    <mergeCell ref="B47:B50"/>
    <mergeCell ref="K64:P64"/>
    <mergeCell ref="J66:K66"/>
    <mergeCell ref="J69:K69"/>
    <mergeCell ref="C17:C18"/>
    <mergeCell ref="C19:C21"/>
    <mergeCell ref="C22:C24"/>
    <mergeCell ref="C25:C26"/>
    <mergeCell ref="C27:C28"/>
    <mergeCell ref="A19:A21"/>
    <mergeCell ref="B19:B21"/>
    <mergeCell ref="B27:B28"/>
    <mergeCell ref="B31:B32"/>
    <mergeCell ref="A41:A42"/>
    <mergeCell ref="B36:B38"/>
    <mergeCell ref="B41:B42"/>
    <mergeCell ref="A22:A24"/>
    <mergeCell ref="B22:B24"/>
    <mergeCell ref="G9:H9"/>
    <mergeCell ref="G10:H10"/>
    <mergeCell ref="G11:H11"/>
    <mergeCell ref="G12:H12"/>
    <mergeCell ref="A15:A16"/>
    <mergeCell ref="Q45:R45"/>
    <mergeCell ref="Q51:R51"/>
    <mergeCell ref="Q61:R61"/>
    <mergeCell ref="J67:K67"/>
    <mergeCell ref="A43:A44"/>
    <mergeCell ref="B43:B44"/>
    <mergeCell ref="Q62:R62"/>
    <mergeCell ref="B53:B57"/>
    <mergeCell ref="A58:A60"/>
    <mergeCell ref="B58:B60"/>
    <mergeCell ref="J70:K70"/>
    <mergeCell ref="J68:K68"/>
    <mergeCell ref="C58:C60"/>
    <mergeCell ref="C53:C56"/>
  </mergeCells>
  <pageMargins left="0.70866141732283472" right="0.70866141732283472" top="0.74803149606299213" bottom="0.15748031496062992" header="0.31496062992125984" footer="0.31496062992125984"/>
  <pageSetup paperSize="17" scale="7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29"/>
  <sheetViews>
    <sheetView zoomScale="78" zoomScaleNormal="78" workbookViewId="0">
      <selection activeCell="J139" sqref="J139"/>
    </sheetView>
  </sheetViews>
  <sheetFormatPr baseColWidth="10" defaultRowHeight="15" x14ac:dyDescent="0.25"/>
  <cols>
    <col min="1" max="1" width="7.7109375" style="61" customWidth="1"/>
    <col min="2" max="3" width="18.7109375" style="61" customWidth="1"/>
    <col min="4" max="4" width="13.42578125" style="61" customWidth="1"/>
    <col min="5" max="5" width="12.28515625" style="61" customWidth="1"/>
    <col min="6" max="6" width="12.85546875" style="61" customWidth="1"/>
    <col min="7" max="7" width="13.5703125" style="61" customWidth="1"/>
    <col min="8" max="8" width="2.7109375" style="61" customWidth="1"/>
    <col min="9" max="9" width="13.42578125" style="61" customWidth="1"/>
    <col min="10" max="10" width="14.5703125" style="61" customWidth="1"/>
    <col min="11" max="11" width="14.140625" style="61" customWidth="1"/>
    <col min="12" max="12" width="15.28515625" style="61" customWidth="1"/>
    <col min="13" max="13" width="13.28515625" style="61" customWidth="1"/>
    <col min="14" max="14" width="13.140625" style="61" customWidth="1"/>
    <col min="15" max="15" width="15.5703125" style="61" customWidth="1"/>
    <col min="16" max="16" width="13.7109375" style="61" customWidth="1"/>
    <col min="17" max="17" width="13.28515625" style="61" customWidth="1"/>
    <col min="18" max="18" width="14.7109375" style="61" customWidth="1"/>
    <col min="19" max="19" width="15.140625" style="61" customWidth="1"/>
    <col min="20" max="16384" width="11.42578125" style="61"/>
  </cols>
  <sheetData>
    <row r="1" spans="1:20" ht="18" x14ac:dyDescent="0.25">
      <c r="A1" s="287" t="s">
        <v>110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287"/>
    </row>
    <row r="2" spans="1:20" ht="15.75" x14ac:dyDescent="0.25">
      <c r="A2" s="288" t="s">
        <v>111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S2" s="288"/>
      <c r="T2" s="288"/>
    </row>
    <row r="3" spans="1:20" x14ac:dyDescent="0.25">
      <c r="A3" s="289" t="s">
        <v>112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89"/>
      <c r="O3" s="289"/>
      <c r="P3" s="289"/>
      <c r="Q3" s="289"/>
      <c r="R3" s="289"/>
      <c r="S3" s="289"/>
      <c r="T3" s="289"/>
    </row>
    <row r="4" spans="1:20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</row>
    <row r="5" spans="1:20" ht="18.75" x14ac:dyDescent="0.3">
      <c r="A5" s="294" t="s">
        <v>294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  <c r="T5" s="294"/>
    </row>
    <row r="7" spans="1:20" ht="18.75" x14ac:dyDescent="0.3">
      <c r="A7" s="294" t="s">
        <v>52</v>
      </c>
      <c r="B7" s="294"/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  <c r="T7" s="294"/>
    </row>
    <row r="8" spans="1:20" ht="25.5" customHeight="1" thickBot="1" x14ac:dyDescent="0.3">
      <c r="A8" s="364"/>
      <c r="B8" s="364"/>
      <c r="C8" s="364"/>
      <c r="D8" s="364"/>
      <c r="E8" s="364"/>
      <c r="F8" s="364"/>
      <c r="G8" s="364"/>
      <c r="H8" s="364"/>
      <c r="I8" s="364"/>
      <c r="J8" s="364"/>
      <c r="K8" s="364"/>
      <c r="L8" s="364"/>
      <c r="M8" s="364"/>
      <c r="N8" s="364"/>
      <c r="O8" s="364"/>
      <c r="P8" s="364"/>
      <c r="Q8" s="364"/>
      <c r="R8" s="364"/>
      <c r="S8" s="364"/>
      <c r="T8" s="364"/>
    </row>
    <row r="9" spans="1:20" ht="29.25" customHeight="1" thickBot="1" x14ac:dyDescent="0.3">
      <c r="B9" s="63"/>
      <c r="C9" s="63"/>
      <c r="G9" s="358" t="s">
        <v>119</v>
      </c>
      <c r="H9" s="359"/>
      <c r="I9" s="201" t="s">
        <v>6</v>
      </c>
      <c r="J9" s="201" t="s">
        <v>7</v>
      </c>
      <c r="K9" s="201" t="s">
        <v>8</v>
      </c>
      <c r="L9" s="201" t="s">
        <v>9</v>
      </c>
      <c r="M9" s="201" t="s">
        <v>10</v>
      </c>
      <c r="N9" s="201" t="s">
        <v>104</v>
      </c>
      <c r="O9" s="201" t="s">
        <v>103</v>
      </c>
      <c r="P9" s="201" t="s">
        <v>102</v>
      </c>
      <c r="Q9" s="201" t="s">
        <v>101</v>
      </c>
      <c r="R9" s="201" t="s">
        <v>293</v>
      </c>
      <c r="S9" s="64"/>
    </row>
    <row r="10" spans="1:20" x14ac:dyDescent="0.25">
      <c r="B10" s="63"/>
      <c r="C10" s="63"/>
      <c r="G10" s="292" t="s">
        <v>120</v>
      </c>
      <c r="H10" s="293"/>
      <c r="I10" s="210">
        <v>22</v>
      </c>
      <c r="J10" s="210">
        <v>19</v>
      </c>
      <c r="K10" s="210">
        <v>22</v>
      </c>
      <c r="L10" s="210">
        <v>23</v>
      </c>
      <c r="M10" s="210">
        <v>21</v>
      </c>
      <c r="N10" s="210">
        <v>20</v>
      </c>
      <c r="O10" s="210">
        <v>20</v>
      </c>
      <c r="P10" s="210">
        <v>20</v>
      </c>
      <c r="Q10" s="210">
        <v>20</v>
      </c>
      <c r="R10" s="211">
        <v>205</v>
      </c>
      <c r="S10" s="64"/>
    </row>
    <row r="11" spans="1:20" x14ac:dyDescent="0.25">
      <c r="B11" s="63"/>
      <c r="C11" s="63"/>
      <c r="G11" s="323" t="s">
        <v>121</v>
      </c>
      <c r="H11" s="324"/>
      <c r="I11" s="213">
        <v>4</v>
      </c>
      <c r="J11" s="213">
        <v>5</v>
      </c>
      <c r="K11" s="213">
        <v>4</v>
      </c>
      <c r="L11" s="213">
        <v>4</v>
      </c>
      <c r="M11" s="213">
        <v>5</v>
      </c>
      <c r="N11" s="213">
        <v>4</v>
      </c>
      <c r="O11" s="213">
        <v>5</v>
      </c>
      <c r="P11" s="213">
        <v>4</v>
      </c>
      <c r="Q11" s="213">
        <v>3</v>
      </c>
      <c r="R11" s="214">
        <v>40</v>
      </c>
      <c r="S11" s="64"/>
    </row>
    <row r="12" spans="1:20" ht="21" customHeight="1" x14ac:dyDescent="0.25">
      <c r="B12" s="63"/>
      <c r="C12" s="63"/>
      <c r="G12" s="360" t="s">
        <v>122</v>
      </c>
      <c r="H12" s="361"/>
      <c r="I12" s="218">
        <v>9</v>
      </c>
      <c r="J12" s="218">
        <v>7</v>
      </c>
      <c r="K12" s="218">
        <v>9</v>
      </c>
      <c r="L12" s="218">
        <v>9</v>
      </c>
      <c r="M12" s="218">
        <v>8</v>
      </c>
      <c r="N12" s="218">
        <v>9</v>
      </c>
      <c r="O12" s="218">
        <v>9</v>
      </c>
      <c r="P12" s="218">
        <v>8</v>
      </c>
      <c r="Q12" s="218">
        <v>8</v>
      </c>
      <c r="R12" s="219">
        <v>85</v>
      </c>
      <c r="S12" s="62"/>
    </row>
    <row r="13" spans="1:20" ht="23.25" customHeight="1" thickBot="1" x14ac:dyDescent="0.3">
      <c r="B13" s="63"/>
      <c r="C13" s="63"/>
      <c r="G13" s="362" t="s">
        <v>123</v>
      </c>
      <c r="H13" s="363"/>
      <c r="I13" s="220">
        <v>13</v>
      </c>
      <c r="J13" s="220">
        <v>12</v>
      </c>
      <c r="K13" s="220">
        <v>13</v>
      </c>
      <c r="L13" s="220">
        <v>14</v>
      </c>
      <c r="M13" s="220">
        <v>13</v>
      </c>
      <c r="N13" s="220">
        <v>12</v>
      </c>
      <c r="O13" s="220">
        <v>12</v>
      </c>
      <c r="P13" s="220">
        <v>12</v>
      </c>
      <c r="Q13" s="220">
        <v>12</v>
      </c>
      <c r="R13" s="221">
        <v>125</v>
      </c>
      <c r="S13" s="64"/>
    </row>
    <row r="14" spans="1:20" ht="31.5" customHeight="1" x14ac:dyDescent="0.25"/>
    <row r="15" spans="1:20" ht="38.25" x14ac:dyDescent="0.25">
      <c r="A15" s="94" t="s">
        <v>93</v>
      </c>
      <c r="B15" s="30" t="s">
        <v>0</v>
      </c>
      <c r="C15" s="30" t="s">
        <v>222</v>
      </c>
      <c r="D15" s="30" t="s">
        <v>1</v>
      </c>
      <c r="E15" s="97" t="s">
        <v>2</v>
      </c>
      <c r="F15" s="97" t="s">
        <v>3</v>
      </c>
      <c r="G15" s="97" t="s">
        <v>4</v>
      </c>
      <c r="H15" s="243"/>
      <c r="I15" s="98" t="s">
        <v>5</v>
      </c>
      <c r="J15" s="98" t="s">
        <v>6</v>
      </c>
      <c r="K15" s="98" t="s">
        <v>7</v>
      </c>
      <c r="L15" s="98" t="s">
        <v>8</v>
      </c>
      <c r="M15" s="98" t="s">
        <v>9</v>
      </c>
      <c r="N15" s="98" t="s">
        <v>10</v>
      </c>
      <c r="O15" s="98" t="s">
        <v>104</v>
      </c>
      <c r="P15" s="98" t="s">
        <v>103</v>
      </c>
      <c r="Q15" s="98" t="s">
        <v>102</v>
      </c>
      <c r="R15" s="98" t="s">
        <v>101</v>
      </c>
      <c r="S15" s="97" t="s">
        <v>113</v>
      </c>
    </row>
    <row r="16" spans="1:20" ht="33.75" customHeight="1" x14ac:dyDescent="0.25">
      <c r="A16" s="322">
        <v>1</v>
      </c>
      <c r="B16" s="1" t="s">
        <v>18</v>
      </c>
      <c r="C16" s="269" t="s">
        <v>224</v>
      </c>
      <c r="D16" s="52" t="s">
        <v>15</v>
      </c>
      <c r="E16" s="4"/>
      <c r="F16" s="4"/>
      <c r="G16" s="4"/>
      <c r="H16" s="31"/>
      <c r="I16" s="4"/>
      <c r="J16" s="4"/>
      <c r="K16" s="4"/>
      <c r="L16" s="4"/>
      <c r="M16" s="4"/>
      <c r="N16" s="4"/>
      <c r="O16" s="4"/>
      <c r="P16" s="4"/>
      <c r="Q16" s="4"/>
      <c r="R16" s="4"/>
      <c r="S16" s="5"/>
    </row>
    <row r="17" spans="1:19" x14ac:dyDescent="0.25">
      <c r="A17" s="322"/>
      <c r="B17" s="2" t="s">
        <v>17</v>
      </c>
      <c r="C17" s="270"/>
      <c r="D17" s="3" t="s">
        <v>16</v>
      </c>
      <c r="E17" s="3">
        <v>1</v>
      </c>
      <c r="F17" s="3">
        <v>8</v>
      </c>
      <c r="G17" s="3">
        <f>E17*F17</f>
        <v>8</v>
      </c>
      <c r="H17" s="31"/>
      <c r="I17" s="72"/>
      <c r="J17" s="72">
        <f>22*G17</f>
        <v>176</v>
      </c>
      <c r="K17" s="72">
        <f>19*G17</f>
        <v>152</v>
      </c>
      <c r="L17" s="72">
        <f>22*G17</f>
        <v>176</v>
      </c>
      <c r="M17" s="72">
        <f>23*G17</f>
        <v>184</v>
      </c>
      <c r="N17" s="72">
        <f>21*G17</f>
        <v>168</v>
      </c>
      <c r="O17" s="72">
        <f>20*G17</f>
        <v>160</v>
      </c>
      <c r="P17" s="72">
        <f>20*G17</f>
        <v>160</v>
      </c>
      <c r="Q17" s="72">
        <f>20*G17</f>
        <v>160</v>
      </c>
      <c r="R17" s="72">
        <f>20*G17</f>
        <v>160</v>
      </c>
      <c r="S17" s="36">
        <f>SUM(I17:R17)</f>
        <v>1496</v>
      </c>
    </row>
    <row r="18" spans="1:19" x14ac:dyDescent="0.25">
      <c r="A18" s="322">
        <f>1+A16</f>
        <v>2</v>
      </c>
      <c r="B18" s="1" t="s">
        <v>19</v>
      </c>
      <c r="C18" s="269" t="s">
        <v>224</v>
      </c>
      <c r="D18" s="52" t="s">
        <v>15</v>
      </c>
      <c r="E18" s="3"/>
      <c r="F18" s="3"/>
      <c r="G18" s="3"/>
      <c r="H18" s="31"/>
      <c r="I18" s="29"/>
      <c r="J18" s="29"/>
      <c r="K18" s="29"/>
      <c r="L18" s="29"/>
      <c r="M18" s="29"/>
      <c r="N18" s="29"/>
      <c r="O18" s="29"/>
      <c r="P18" s="29"/>
      <c r="Q18" s="29"/>
      <c r="R18" s="29"/>
      <c r="S18" s="11"/>
    </row>
    <row r="19" spans="1:19" ht="21.75" customHeight="1" x14ac:dyDescent="0.25">
      <c r="A19" s="322"/>
      <c r="B19" s="33" t="s">
        <v>20</v>
      </c>
      <c r="C19" s="270"/>
      <c r="D19" s="35" t="s">
        <v>21</v>
      </c>
      <c r="E19" s="3">
        <v>1</v>
      </c>
      <c r="F19" s="3">
        <v>5</v>
      </c>
      <c r="G19" s="3">
        <f>E19*F19</f>
        <v>5</v>
      </c>
      <c r="H19" s="31"/>
      <c r="I19" s="72"/>
      <c r="J19" s="72">
        <f>22*G19</f>
        <v>110</v>
      </c>
      <c r="K19" s="72">
        <f>19*G19</f>
        <v>95</v>
      </c>
      <c r="L19" s="72">
        <f>22*G19</f>
        <v>110</v>
      </c>
      <c r="M19" s="72">
        <f>23*G19</f>
        <v>115</v>
      </c>
      <c r="N19" s="72">
        <f>21*G19</f>
        <v>105</v>
      </c>
      <c r="O19" s="72">
        <f>20*G19</f>
        <v>100</v>
      </c>
      <c r="P19" s="72">
        <f>20*G19</f>
        <v>100</v>
      </c>
      <c r="Q19" s="72">
        <f>20*G19</f>
        <v>100</v>
      </c>
      <c r="R19" s="72">
        <f>20*G19</f>
        <v>100</v>
      </c>
      <c r="S19" s="36">
        <f>SUM(I19:R19)</f>
        <v>935</v>
      </c>
    </row>
    <row r="20" spans="1:19" x14ac:dyDescent="0.25">
      <c r="A20" s="322">
        <f t="shared" ref="A20" si="0">1+A18</f>
        <v>3</v>
      </c>
      <c r="B20" s="269" t="s">
        <v>22</v>
      </c>
      <c r="C20" s="269" t="s">
        <v>224</v>
      </c>
      <c r="D20" s="52" t="s">
        <v>15</v>
      </c>
      <c r="E20" s="3"/>
      <c r="F20" s="3"/>
      <c r="G20" s="3"/>
      <c r="H20" s="31"/>
      <c r="I20" s="29"/>
      <c r="J20" s="29"/>
      <c r="K20" s="29"/>
      <c r="L20" s="29"/>
      <c r="M20" s="29"/>
      <c r="N20" s="29"/>
      <c r="O20" s="29"/>
      <c r="P20" s="29"/>
      <c r="Q20" s="29"/>
      <c r="R20" s="29"/>
      <c r="S20" s="11"/>
    </row>
    <row r="21" spans="1:19" x14ac:dyDescent="0.25">
      <c r="A21" s="322"/>
      <c r="B21" s="281"/>
      <c r="C21" s="270"/>
      <c r="D21" s="3" t="s">
        <v>23</v>
      </c>
      <c r="E21" s="3">
        <v>1</v>
      </c>
      <c r="F21" s="3">
        <v>3</v>
      </c>
      <c r="G21" s="3">
        <f>E21*F21</f>
        <v>3</v>
      </c>
      <c r="H21" s="31"/>
      <c r="I21" s="72"/>
      <c r="J21" s="72">
        <f>22*G21</f>
        <v>66</v>
      </c>
      <c r="K21" s="72">
        <f>19*G21</f>
        <v>57</v>
      </c>
      <c r="L21" s="72">
        <f>22*G21</f>
        <v>66</v>
      </c>
      <c r="M21" s="72">
        <f>23*G21</f>
        <v>69</v>
      </c>
      <c r="N21" s="72">
        <f>21*G21</f>
        <v>63</v>
      </c>
      <c r="O21" s="72">
        <f>20*G21</f>
        <v>60</v>
      </c>
      <c r="P21" s="72">
        <f>20*G21</f>
        <v>60</v>
      </c>
      <c r="Q21" s="72">
        <f>20*G21</f>
        <v>60</v>
      </c>
      <c r="R21" s="72">
        <f>20*G21</f>
        <v>60</v>
      </c>
      <c r="S21" s="36">
        <f>SUM(I21:R21)</f>
        <v>561</v>
      </c>
    </row>
    <row r="22" spans="1:19" ht="22.5" x14ac:dyDescent="0.25">
      <c r="A22" s="322">
        <f t="shared" ref="A22" si="1">1+A20</f>
        <v>4</v>
      </c>
      <c r="B22" s="32" t="s">
        <v>24</v>
      </c>
      <c r="C22" s="269" t="s">
        <v>224</v>
      </c>
      <c r="D22" s="51" t="s">
        <v>15</v>
      </c>
      <c r="E22" s="3"/>
      <c r="F22" s="3"/>
      <c r="G22" s="3"/>
      <c r="H22" s="31"/>
      <c r="I22" s="29"/>
      <c r="J22" s="29"/>
      <c r="K22" s="29"/>
      <c r="L22" s="29"/>
      <c r="M22" s="29"/>
      <c r="N22" s="29"/>
      <c r="O22" s="29"/>
      <c r="P22" s="29"/>
      <c r="Q22" s="29"/>
      <c r="R22" s="29"/>
      <c r="S22" s="11"/>
    </row>
    <row r="23" spans="1:19" ht="22.5" x14ac:dyDescent="0.25">
      <c r="A23" s="322"/>
      <c r="B23" s="33" t="s">
        <v>25</v>
      </c>
      <c r="C23" s="270"/>
      <c r="D23" s="35" t="s">
        <v>26</v>
      </c>
      <c r="E23" s="3">
        <v>1</v>
      </c>
      <c r="F23" s="3">
        <v>9</v>
      </c>
      <c r="G23" s="3">
        <f>E23*F23</f>
        <v>9</v>
      </c>
      <c r="H23" s="31"/>
      <c r="I23" s="72"/>
      <c r="J23" s="72">
        <f>22*G23</f>
        <v>198</v>
      </c>
      <c r="K23" s="72">
        <f>19*G23</f>
        <v>171</v>
      </c>
      <c r="L23" s="72">
        <f>22*G23</f>
        <v>198</v>
      </c>
      <c r="M23" s="72">
        <f>23*G23</f>
        <v>207</v>
      </c>
      <c r="N23" s="72">
        <f>21*G23</f>
        <v>189</v>
      </c>
      <c r="O23" s="72">
        <f>20*G23</f>
        <v>180</v>
      </c>
      <c r="P23" s="72">
        <f>20*G23</f>
        <v>180</v>
      </c>
      <c r="Q23" s="72">
        <f>20*G23</f>
        <v>180</v>
      </c>
      <c r="R23" s="72">
        <f>20*G23</f>
        <v>180</v>
      </c>
      <c r="S23" s="36">
        <f>SUM(I23:R23)</f>
        <v>1683</v>
      </c>
    </row>
    <row r="24" spans="1:19" ht="22.5" x14ac:dyDescent="0.25">
      <c r="A24" s="322">
        <f t="shared" ref="A24:A26" si="2">1+A22</f>
        <v>5</v>
      </c>
      <c r="B24" s="1" t="s">
        <v>27</v>
      </c>
      <c r="C24" s="269" t="s">
        <v>243</v>
      </c>
      <c r="D24" s="53" t="s">
        <v>29</v>
      </c>
      <c r="E24" s="3"/>
      <c r="F24" s="3"/>
      <c r="G24" s="3"/>
      <c r="H24" s="31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11"/>
    </row>
    <row r="25" spans="1:19" x14ac:dyDescent="0.25">
      <c r="A25" s="322"/>
      <c r="B25" s="2" t="s">
        <v>28</v>
      </c>
      <c r="C25" s="270"/>
      <c r="D25" s="4" t="s">
        <v>30</v>
      </c>
      <c r="E25" s="3">
        <v>1</v>
      </c>
      <c r="F25" s="3">
        <v>2</v>
      </c>
      <c r="G25" s="3">
        <f>E25*F25</f>
        <v>2</v>
      </c>
      <c r="H25" s="31"/>
      <c r="I25" s="113"/>
      <c r="J25" s="113">
        <f>13*G25</f>
        <v>26</v>
      </c>
      <c r="K25" s="113">
        <f>12*G25</f>
        <v>24</v>
      </c>
      <c r="L25" s="113">
        <f>13*G25</f>
        <v>26</v>
      </c>
      <c r="M25" s="113">
        <f>14*G25</f>
        <v>28</v>
      </c>
      <c r="N25" s="113">
        <f>13*G25</f>
        <v>26</v>
      </c>
      <c r="O25" s="113">
        <f>12*G25</f>
        <v>24</v>
      </c>
      <c r="P25" s="113">
        <f>12*G25</f>
        <v>24</v>
      </c>
      <c r="Q25" s="113">
        <f>12*G25</f>
        <v>24</v>
      </c>
      <c r="R25" s="113">
        <f>12*G25</f>
        <v>24</v>
      </c>
      <c r="S25" s="36">
        <f>SUM(I25:R25)</f>
        <v>226</v>
      </c>
    </row>
    <row r="26" spans="1:19" x14ac:dyDescent="0.25">
      <c r="A26" s="322">
        <f t="shared" si="2"/>
        <v>6</v>
      </c>
      <c r="B26" s="7"/>
      <c r="C26" s="269" t="s">
        <v>244</v>
      </c>
      <c r="D26" s="52" t="s">
        <v>15</v>
      </c>
      <c r="E26" s="3"/>
      <c r="F26" s="3"/>
      <c r="G26" s="3"/>
      <c r="H26" s="31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11"/>
    </row>
    <row r="27" spans="1:19" ht="15" customHeight="1" x14ac:dyDescent="0.25">
      <c r="A27" s="322"/>
      <c r="B27" s="10"/>
      <c r="C27" s="312"/>
      <c r="D27" s="3" t="s">
        <v>32</v>
      </c>
      <c r="E27" s="3">
        <v>1</v>
      </c>
      <c r="F27" s="3">
        <v>9</v>
      </c>
      <c r="G27" s="3">
        <f>E27*F27</f>
        <v>9</v>
      </c>
      <c r="H27" s="31"/>
      <c r="I27" s="72"/>
      <c r="J27" s="72">
        <f>22*G27</f>
        <v>198</v>
      </c>
      <c r="K27" s="72">
        <f>19*G27</f>
        <v>171</v>
      </c>
      <c r="L27" s="72">
        <f>22*G27</f>
        <v>198</v>
      </c>
      <c r="M27" s="72">
        <f>23*G27</f>
        <v>207</v>
      </c>
      <c r="N27" s="72">
        <f>21*G27</f>
        <v>189</v>
      </c>
      <c r="O27" s="72">
        <f>20*G27</f>
        <v>180</v>
      </c>
      <c r="P27" s="72">
        <f>20*G27</f>
        <v>180</v>
      </c>
      <c r="Q27" s="72">
        <f>20*G27</f>
        <v>180</v>
      </c>
      <c r="R27" s="72">
        <f>20*G27</f>
        <v>180</v>
      </c>
      <c r="S27" s="36">
        <f>SUM(I27:R27)</f>
        <v>1683</v>
      </c>
    </row>
    <row r="28" spans="1:19" x14ac:dyDescent="0.25">
      <c r="A28" s="322"/>
      <c r="B28" s="9" t="s">
        <v>31</v>
      </c>
      <c r="C28" s="312"/>
      <c r="D28" s="3" t="s">
        <v>35</v>
      </c>
      <c r="E28" s="3">
        <v>1</v>
      </c>
      <c r="F28" s="3">
        <v>6</v>
      </c>
      <c r="G28" s="3">
        <f>E28*F28</f>
        <v>6</v>
      </c>
      <c r="H28" s="31"/>
      <c r="I28" s="72"/>
      <c r="J28" s="72">
        <f>22*G28*E28</f>
        <v>132</v>
      </c>
      <c r="K28" s="72">
        <f>19*G28*E28</f>
        <v>114</v>
      </c>
      <c r="L28" s="72">
        <f>22*G28</f>
        <v>132</v>
      </c>
      <c r="M28" s="72">
        <f>23*G28*E28</f>
        <v>138</v>
      </c>
      <c r="N28" s="72">
        <f>21*G28</f>
        <v>126</v>
      </c>
      <c r="O28" s="72">
        <f>20*G28</f>
        <v>120</v>
      </c>
      <c r="P28" s="72">
        <f>20*G28</f>
        <v>120</v>
      </c>
      <c r="Q28" s="72">
        <f>20*G28</f>
        <v>120</v>
      </c>
      <c r="R28" s="72">
        <f>20*G28</f>
        <v>120</v>
      </c>
      <c r="S28" s="36">
        <f>SUM(I28:R28)</f>
        <v>1122</v>
      </c>
    </row>
    <row r="29" spans="1:19" x14ac:dyDescent="0.25">
      <c r="A29" s="322"/>
      <c r="B29" s="9" t="s">
        <v>17</v>
      </c>
      <c r="C29" s="312"/>
      <c r="D29" s="54" t="s">
        <v>33</v>
      </c>
      <c r="E29" s="3"/>
      <c r="F29" s="3"/>
      <c r="G29" s="3"/>
      <c r="H29" s="31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11"/>
    </row>
    <row r="30" spans="1:19" x14ac:dyDescent="0.25">
      <c r="A30" s="322"/>
      <c r="B30" s="8"/>
      <c r="C30" s="270"/>
      <c r="D30" s="3" t="s">
        <v>34</v>
      </c>
      <c r="E30" s="3">
        <v>1</v>
      </c>
      <c r="F30" s="3">
        <v>4</v>
      </c>
      <c r="G30" s="3">
        <f>E30*F30</f>
        <v>4</v>
      </c>
      <c r="H30" s="31"/>
      <c r="I30" s="136"/>
      <c r="J30" s="136">
        <f>4*G30</f>
        <v>16</v>
      </c>
      <c r="K30" s="136">
        <f>5*G30</f>
        <v>20</v>
      </c>
      <c r="L30" s="136">
        <f>4*G30</f>
        <v>16</v>
      </c>
      <c r="M30" s="136">
        <f>4*G30</f>
        <v>16</v>
      </c>
      <c r="N30" s="136">
        <f>5*G30</f>
        <v>20</v>
      </c>
      <c r="O30" s="136">
        <f>4*G30</f>
        <v>16</v>
      </c>
      <c r="P30" s="136">
        <f>5*G30</f>
        <v>20</v>
      </c>
      <c r="Q30" s="136">
        <f>4*G30</f>
        <v>16</v>
      </c>
      <c r="R30" s="136">
        <f>3*G30</f>
        <v>12</v>
      </c>
      <c r="S30" s="36">
        <f>SUM(I30:R30)</f>
        <v>152</v>
      </c>
    </row>
    <row r="31" spans="1:19" x14ac:dyDescent="0.25">
      <c r="A31" s="322">
        <f>1+A26</f>
        <v>7</v>
      </c>
      <c r="B31" s="1" t="s">
        <v>31</v>
      </c>
      <c r="C31" s="269" t="s">
        <v>245</v>
      </c>
      <c r="D31" s="52" t="s">
        <v>15</v>
      </c>
      <c r="E31" s="3"/>
      <c r="F31" s="3"/>
      <c r="G31" s="3"/>
      <c r="H31" s="31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11"/>
    </row>
    <row r="32" spans="1:19" ht="28.5" customHeight="1" x14ac:dyDescent="0.25">
      <c r="A32" s="322"/>
      <c r="B32" s="2" t="s">
        <v>36</v>
      </c>
      <c r="C32" s="312"/>
      <c r="D32" s="3" t="s">
        <v>23</v>
      </c>
      <c r="E32" s="3">
        <v>1</v>
      </c>
      <c r="F32" s="3">
        <v>3</v>
      </c>
      <c r="G32" s="3">
        <f>E32*F32</f>
        <v>3</v>
      </c>
      <c r="H32" s="31"/>
      <c r="I32" s="72"/>
      <c r="J32" s="72">
        <f>22*G32</f>
        <v>66</v>
      </c>
      <c r="K32" s="72">
        <f>19*G32</f>
        <v>57</v>
      </c>
      <c r="L32" s="72">
        <f>22*G32</f>
        <v>66</v>
      </c>
      <c r="M32" s="72">
        <f>23*G32</f>
        <v>69</v>
      </c>
      <c r="N32" s="72">
        <f>21*G32</f>
        <v>63</v>
      </c>
      <c r="O32" s="72">
        <f>20*G32</f>
        <v>60</v>
      </c>
      <c r="P32" s="72">
        <f>20*G32</f>
        <v>60</v>
      </c>
      <c r="Q32" s="72">
        <f>20*G32</f>
        <v>60</v>
      </c>
      <c r="R32" s="72">
        <f>20*G32</f>
        <v>60</v>
      </c>
      <c r="S32" s="36">
        <f>SUM(I32:R32)</f>
        <v>561</v>
      </c>
    </row>
    <row r="33" spans="1:19" x14ac:dyDescent="0.25">
      <c r="A33" s="322">
        <f t="shared" ref="A33:A47" si="3">1+A31</f>
        <v>8</v>
      </c>
      <c r="B33" s="1" t="s">
        <v>31</v>
      </c>
      <c r="C33" s="269" t="s">
        <v>246</v>
      </c>
      <c r="D33" s="52" t="s">
        <v>15</v>
      </c>
      <c r="E33" s="3"/>
      <c r="F33" s="3"/>
      <c r="G33" s="3"/>
      <c r="H33" s="31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11"/>
    </row>
    <row r="34" spans="1:19" ht="22.5" x14ac:dyDescent="0.25">
      <c r="A34" s="322"/>
      <c r="B34" s="33" t="s">
        <v>37</v>
      </c>
      <c r="C34" s="312"/>
      <c r="D34" s="35" t="s">
        <v>38</v>
      </c>
      <c r="E34" s="3">
        <v>1</v>
      </c>
      <c r="F34" s="3">
        <v>2</v>
      </c>
      <c r="G34" s="3">
        <f>E34*F34</f>
        <v>2</v>
      </c>
      <c r="H34" s="31"/>
      <c r="I34" s="72"/>
      <c r="J34" s="72">
        <f>22*G34</f>
        <v>44</v>
      </c>
      <c r="K34" s="72">
        <f>19*G34</f>
        <v>38</v>
      </c>
      <c r="L34" s="72">
        <f>22*G34</f>
        <v>44</v>
      </c>
      <c r="M34" s="72">
        <f>23*G34</f>
        <v>46</v>
      </c>
      <c r="N34" s="72">
        <f>21*G34</f>
        <v>42</v>
      </c>
      <c r="O34" s="72">
        <f>20*G34</f>
        <v>40</v>
      </c>
      <c r="P34" s="72">
        <f>20*G34</f>
        <v>40</v>
      </c>
      <c r="Q34" s="72">
        <f>20*G34</f>
        <v>40</v>
      </c>
      <c r="R34" s="72">
        <f>20*G34</f>
        <v>40</v>
      </c>
      <c r="S34" s="36">
        <f>SUM(I34:R34)</f>
        <v>374</v>
      </c>
    </row>
    <row r="35" spans="1:19" x14ac:dyDescent="0.25">
      <c r="A35" s="322">
        <f t="shared" si="3"/>
        <v>9</v>
      </c>
      <c r="B35" s="1" t="s">
        <v>39</v>
      </c>
      <c r="C35" s="269" t="s">
        <v>247</v>
      </c>
      <c r="D35" s="52" t="s">
        <v>15</v>
      </c>
      <c r="E35" s="3"/>
      <c r="F35" s="3"/>
      <c r="G35" s="3"/>
      <c r="H35" s="31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11"/>
    </row>
    <row r="36" spans="1:19" ht="28.5" customHeight="1" x14ac:dyDescent="0.25">
      <c r="A36" s="322"/>
      <c r="B36" s="2" t="s">
        <v>40</v>
      </c>
      <c r="C36" s="312"/>
      <c r="D36" s="3" t="s">
        <v>38</v>
      </c>
      <c r="E36" s="3">
        <v>1</v>
      </c>
      <c r="F36" s="3">
        <v>2</v>
      </c>
      <c r="G36" s="3">
        <f>E36*F36</f>
        <v>2</v>
      </c>
      <c r="H36" s="31"/>
      <c r="I36" s="72"/>
      <c r="J36" s="72">
        <f>22*G36</f>
        <v>44</v>
      </c>
      <c r="K36" s="72">
        <f>19*G36</f>
        <v>38</v>
      </c>
      <c r="L36" s="72">
        <f>22*G36</f>
        <v>44</v>
      </c>
      <c r="M36" s="72">
        <f>23*G36</f>
        <v>46</v>
      </c>
      <c r="N36" s="72">
        <f>21*G36</f>
        <v>42</v>
      </c>
      <c r="O36" s="72">
        <f>20*G36</f>
        <v>40</v>
      </c>
      <c r="P36" s="72">
        <f>20*G36</f>
        <v>40</v>
      </c>
      <c r="Q36" s="72">
        <f>20*G36</f>
        <v>40</v>
      </c>
      <c r="R36" s="72">
        <f>20*G36</f>
        <v>40</v>
      </c>
      <c r="S36" s="36">
        <f>SUM(I36:R36)</f>
        <v>374</v>
      </c>
    </row>
    <row r="37" spans="1:19" x14ac:dyDescent="0.25">
      <c r="A37" s="322">
        <f t="shared" si="3"/>
        <v>10</v>
      </c>
      <c r="B37" s="335" t="s">
        <v>41</v>
      </c>
      <c r="C37" s="269" t="s">
        <v>248</v>
      </c>
      <c r="D37" s="52" t="s">
        <v>15</v>
      </c>
      <c r="E37" s="3"/>
      <c r="F37" s="3"/>
      <c r="G37" s="3"/>
      <c r="H37" s="31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11"/>
    </row>
    <row r="38" spans="1:19" ht="33" customHeight="1" x14ac:dyDescent="0.25">
      <c r="A38" s="322"/>
      <c r="B38" s="309"/>
      <c r="C38" s="312"/>
      <c r="D38" s="3" t="s">
        <v>42</v>
      </c>
      <c r="E38" s="3">
        <v>1</v>
      </c>
      <c r="F38" s="3">
        <v>4</v>
      </c>
      <c r="G38" s="3">
        <f>E38*F38</f>
        <v>4</v>
      </c>
      <c r="H38" s="31"/>
      <c r="I38" s="72"/>
      <c r="J38" s="72">
        <f>22*G38</f>
        <v>88</v>
      </c>
      <c r="K38" s="72">
        <f>19*G38</f>
        <v>76</v>
      </c>
      <c r="L38" s="72">
        <f>22*G38</f>
        <v>88</v>
      </c>
      <c r="M38" s="72">
        <f>23*G38</f>
        <v>92</v>
      </c>
      <c r="N38" s="72">
        <f>21*G38</f>
        <v>84</v>
      </c>
      <c r="O38" s="72">
        <f>20*G38</f>
        <v>80</v>
      </c>
      <c r="P38" s="72">
        <f>20*G38</f>
        <v>80</v>
      </c>
      <c r="Q38" s="72">
        <f>20*G38</f>
        <v>80</v>
      </c>
      <c r="R38" s="72">
        <f>20*G38</f>
        <v>80</v>
      </c>
      <c r="S38" s="36">
        <f>SUM(I38:R38)</f>
        <v>748</v>
      </c>
    </row>
    <row r="39" spans="1:19" x14ac:dyDescent="0.25">
      <c r="A39" s="322">
        <f t="shared" si="3"/>
        <v>11</v>
      </c>
      <c r="B39" s="335" t="s">
        <v>43</v>
      </c>
      <c r="C39" s="269" t="s">
        <v>249</v>
      </c>
      <c r="D39" s="52" t="s">
        <v>15</v>
      </c>
      <c r="E39" s="3"/>
      <c r="F39" s="3"/>
      <c r="G39" s="3"/>
      <c r="H39" s="31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11"/>
    </row>
    <row r="40" spans="1:19" ht="22.5" customHeight="1" x14ac:dyDescent="0.25">
      <c r="A40" s="322"/>
      <c r="B40" s="309"/>
      <c r="C40" s="312"/>
      <c r="D40" s="3" t="s">
        <v>35</v>
      </c>
      <c r="E40" s="3">
        <v>1</v>
      </c>
      <c r="F40" s="3">
        <v>6</v>
      </c>
      <c r="G40" s="3">
        <f>E40*F40</f>
        <v>6</v>
      </c>
      <c r="H40" s="31"/>
      <c r="I40" s="72"/>
      <c r="J40" s="72">
        <f>22*G40</f>
        <v>132</v>
      </c>
      <c r="K40" s="72">
        <f>19*G40</f>
        <v>114</v>
      </c>
      <c r="L40" s="72">
        <f>22*G40</f>
        <v>132</v>
      </c>
      <c r="M40" s="72">
        <f>23*G40</f>
        <v>138</v>
      </c>
      <c r="N40" s="72">
        <f>21*G40</f>
        <v>126</v>
      </c>
      <c r="O40" s="72">
        <f>20*G40</f>
        <v>120</v>
      </c>
      <c r="P40" s="72">
        <f>20*G40</f>
        <v>120</v>
      </c>
      <c r="Q40" s="72">
        <f>20*G40</f>
        <v>120</v>
      </c>
      <c r="R40" s="72">
        <f>20*G40</f>
        <v>120</v>
      </c>
      <c r="S40" s="36">
        <f>SUM(I40:R40)</f>
        <v>1122</v>
      </c>
    </row>
    <row r="41" spans="1:19" ht="15" customHeight="1" x14ac:dyDescent="0.25">
      <c r="A41" s="322">
        <f t="shared" si="3"/>
        <v>12</v>
      </c>
      <c r="B41" s="269" t="s">
        <v>44</v>
      </c>
      <c r="C41" s="269" t="s">
        <v>257</v>
      </c>
      <c r="D41" s="52" t="s">
        <v>15</v>
      </c>
      <c r="E41" s="3"/>
      <c r="F41" s="3"/>
      <c r="G41" s="3"/>
      <c r="H41" s="31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11"/>
    </row>
    <row r="42" spans="1:19" ht="22.5" customHeight="1" x14ac:dyDescent="0.25">
      <c r="A42" s="322"/>
      <c r="B42" s="281"/>
      <c r="C42" s="270"/>
      <c r="D42" s="3" t="s">
        <v>45</v>
      </c>
      <c r="E42" s="3">
        <v>1</v>
      </c>
      <c r="F42" s="3">
        <v>7</v>
      </c>
      <c r="G42" s="3">
        <f>E42*F42</f>
        <v>7</v>
      </c>
      <c r="H42" s="31"/>
      <c r="I42" s="72"/>
      <c r="J42" s="72">
        <f>22*G42</f>
        <v>154</v>
      </c>
      <c r="K42" s="72">
        <f>19*G42</f>
        <v>133</v>
      </c>
      <c r="L42" s="72">
        <f>22*G42</f>
        <v>154</v>
      </c>
      <c r="M42" s="72">
        <f>23*G42</f>
        <v>161</v>
      </c>
      <c r="N42" s="72">
        <f>21*G42</f>
        <v>147</v>
      </c>
      <c r="O42" s="72">
        <f>20*G42</f>
        <v>140</v>
      </c>
      <c r="P42" s="72">
        <f>20*G42</f>
        <v>140</v>
      </c>
      <c r="Q42" s="72">
        <f>20*G42</f>
        <v>140</v>
      </c>
      <c r="R42" s="72">
        <f>20*G42</f>
        <v>140</v>
      </c>
      <c r="S42" s="36">
        <f>SUM(I42:R42)</f>
        <v>1309</v>
      </c>
    </row>
    <row r="43" spans="1:19" ht="15" customHeight="1" x14ac:dyDescent="0.25">
      <c r="A43" s="322">
        <f t="shared" si="3"/>
        <v>13</v>
      </c>
      <c r="B43" s="1" t="s">
        <v>46</v>
      </c>
      <c r="C43" s="269" t="s">
        <v>224</v>
      </c>
      <c r="D43" s="52" t="s">
        <v>15</v>
      </c>
      <c r="E43" s="3"/>
      <c r="F43" s="3"/>
      <c r="G43" s="3"/>
      <c r="H43" s="31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11"/>
    </row>
    <row r="44" spans="1:19" x14ac:dyDescent="0.25">
      <c r="A44" s="322"/>
      <c r="B44" s="9" t="s">
        <v>47</v>
      </c>
      <c r="C44" s="312"/>
      <c r="D44" s="3" t="s">
        <v>49</v>
      </c>
      <c r="E44" s="3">
        <v>1</v>
      </c>
      <c r="F44" s="3">
        <v>7</v>
      </c>
      <c r="G44" s="3">
        <f>E44*F44</f>
        <v>7</v>
      </c>
      <c r="H44" s="31"/>
      <c r="I44" s="72"/>
      <c r="J44" s="72">
        <f>22*G44</f>
        <v>154</v>
      </c>
      <c r="K44" s="72">
        <f>19*G44</f>
        <v>133</v>
      </c>
      <c r="L44" s="72">
        <f>22*G44</f>
        <v>154</v>
      </c>
      <c r="M44" s="72">
        <f>23*G44</f>
        <v>161</v>
      </c>
      <c r="N44" s="72">
        <f>21*G44</f>
        <v>147</v>
      </c>
      <c r="O44" s="72">
        <f>20*G44</f>
        <v>140</v>
      </c>
      <c r="P44" s="72">
        <f>20*G44</f>
        <v>140</v>
      </c>
      <c r="Q44" s="72">
        <f>20*G44</f>
        <v>140</v>
      </c>
      <c r="R44" s="72">
        <f>20*G44</f>
        <v>140</v>
      </c>
      <c r="S44" s="36">
        <f>SUM(I44:R44)</f>
        <v>1309</v>
      </c>
    </row>
    <row r="45" spans="1:19" x14ac:dyDescent="0.25">
      <c r="A45" s="322">
        <f t="shared" si="3"/>
        <v>14</v>
      </c>
      <c r="B45" s="9" t="s">
        <v>48</v>
      </c>
      <c r="C45" s="312"/>
      <c r="D45" s="54" t="s">
        <v>50</v>
      </c>
      <c r="E45" s="3"/>
      <c r="F45" s="3"/>
      <c r="G45" s="3"/>
      <c r="H45" s="31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11"/>
    </row>
    <row r="46" spans="1:19" x14ac:dyDescent="0.25">
      <c r="A46" s="322"/>
      <c r="B46" s="2"/>
      <c r="C46" s="270"/>
      <c r="D46" s="3" t="s">
        <v>51</v>
      </c>
      <c r="E46" s="3">
        <v>1</v>
      </c>
      <c r="F46" s="3">
        <v>3</v>
      </c>
      <c r="G46" s="3">
        <f>E46*F46</f>
        <v>3</v>
      </c>
      <c r="H46" s="31"/>
      <c r="I46" s="136"/>
      <c r="J46" s="136">
        <f>4*G46</f>
        <v>12</v>
      </c>
      <c r="K46" s="136">
        <f>5*G46</f>
        <v>15</v>
      </c>
      <c r="L46" s="136">
        <f>4*G46</f>
        <v>12</v>
      </c>
      <c r="M46" s="136">
        <f>4*G46</f>
        <v>12</v>
      </c>
      <c r="N46" s="136">
        <f>5*G46</f>
        <v>15</v>
      </c>
      <c r="O46" s="136">
        <f>4*G46</f>
        <v>12</v>
      </c>
      <c r="P46" s="136">
        <f>5*G46</f>
        <v>15</v>
      </c>
      <c r="Q46" s="136">
        <f>4*G46</f>
        <v>12</v>
      </c>
      <c r="R46" s="136">
        <f>3*G46</f>
        <v>9</v>
      </c>
      <c r="S46" s="36">
        <f>SUM(I46:R46)</f>
        <v>114</v>
      </c>
    </row>
    <row r="47" spans="1:19" ht="22.5" x14ac:dyDescent="0.25">
      <c r="A47" s="322">
        <f t="shared" si="3"/>
        <v>15</v>
      </c>
      <c r="B47" s="1" t="s">
        <v>54</v>
      </c>
      <c r="C47" s="269" t="s">
        <v>256</v>
      </c>
      <c r="D47" s="53" t="s">
        <v>56</v>
      </c>
      <c r="E47" s="3"/>
      <c r="F47" s="3"/>
      <c r="G47" s="3"/>
      <c r="H47" s="31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11"/>
    </row>
    <row r="48" spans="1:19" x14ac:dyDescent="0.25">
      <c r="A48" s="322"/>
      <c r="B48" s="2" t="s">
        <v>55</v>
      </c>
      <c r="C48" s="270"/>
      <c r="D48" s="3" t="s">
        <v>57</v>
      </c>
      <c r="E48" s="3">
        <v>1</v>
      </c>
      <c r="F48" s="3">
        <v>1</v>
      </c>
      <c r="G48" s="3">
        <f>E48*F48</f>
        <v>1</v>
      </c>
      <c r="H48" s="31"/>
      <c r="I48" s="113"/>
      <c r="J48" s="113">
        <f>13*G48</f>
        <v>13</v>
      </c>
      <c r="K48" s="113">
        <f>12*G48</f>
        <v>12</v>
      </c>
      <c r="L48" s="113">
        <f>13*G48</f>
        <v>13</v>
      </c>
      <c r="M48" s="113">
        <f>14*G48</f>
        <v>14</v>
      </c>
      <c r="N48" s="113">
        <f>13*G48</f>
        <v>13</v>
      </c>
      <c r="O48" s="113">
        <f>12*G48</f>
        <v>12</v>
      </c>
      <c r="P48" s="113">
        <f>12*G48</f>
        <v>12</v>
      </c>
      <c r="Q48" s="113">
        <f>12*G48</f>
        <v>12</v>
      </c>
      <c r="R48" s="113">
        <f>12*G48</f>
        <v>12</v>
      </c>
      <c r="S48" s="36">
        <f>SUM(I48:R48)</f>
        <v>113</v>
      </c>
    </row>
    <row r="49" spans="1:19" x14ac:dyDescent="0.25">
      <c r="A49" s="307">
        <v>16</v>
      </c>
      <c r="B49" s="335" t="s">
        <v>58</v>
      </c>
      <c r="C49" s="269" t="s">
        <v>256</v>
      </c>
      <c r="D49" s="52" t="s">
        <v>15</v>
      </c>
      <c r="E49" s="4"/>
      <c r="F49" s="4"/>
      <c r="G49" s="4"/>
      <c r="H49" s="31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5"/>
    </row>
    <row r="50" spans="1:19" ht="30.75" customHeight="1" x14ac:dyDescent="0.25">
      <c r="A50" s="309"/>
      <c r="B50" s="309"/>
      <c r="C50" s="270"/>
      <c r="D50" s="3" t="s">
        <v>21</v>
      </c>
      <c r="E50" s="3">
        <v>1</v>
      </c>
      <c r="F50" s="3">
        <v>5</v>
      </c>
      <c r="G50" s="3">
        <f>E50*F50</f>
        <v>5</v>
      </c>
      <c r="H50" s="31"/>
      <c r="I50" s="72"/>
      <c r="J50" s="72">
        <f>22*G50</f>
        <v>110</v>
      </c>
      <c r="K50" s="72">
        <f>19*G50</f>
        <v>95</v>
      </c>
      <c r="L50" s="72">
        <f>22*G50</f>
        <v>110</v>
      </c>
      <c r="M50" s="72">
        <f>23*G50</f>
        <v>115</v>
      </c>
      <c r="N50" s="72">
        <f>21*G50</f>
        <v>105</v>
      </c>
      <c r="O50" s="72">
        <f>20*G50</f>
        <v>100</v>
      </c>
      <c r="P50" s="72">
        <f>20*G50</f>
        <v>100</v>
      </c>
      <c r="Q50" s="72">
        <f>20*G50</f>
        <v>100</v>
      </c>
      <c r="R50" s="72">
        <f>20*G50</f>
        <v>100</v>
      </c>
      <c r="S50" s="11">
        <v>1025</v>
      </c>
    </row>
    <row r="51" spans="1:19" x14ac:dyDescent="0.25">
      <c r="A51" s="307">
        <v>17</v>
      </c>
      <c r="B51" s="269" t="s">
        <v>59</v>
      </c>
      <c r="C51" s="269" t="s">
        <v>255</v>
      </c>
      <c r="D51" s="52" t="s">
        <v>15</v>
      </c>
      <c r="E51" s="3"/>
      <c r="F51" s="3"/>
      <c r="G51" s="3"/>
      <c r="H51" s="31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11"/>
    </row>
    <row r="52" spans="1:19" ht="22.5" customHeight="1" x14ac:dyDescent="0.25">
      <c r="A52" s="309"/>
      <c r="B52" s="281"/>
      <c r="C52" s="270"/>
      <c r="D52" s="35" t="s">
        <v>21</v>
      </c>
      <c r="E52" s="3">
        <v>1</v>
      </c>
      <c r="F52" s="3">
        <v>5</v>
      </c>
      <c r="G52" s="3">
        <f>E52*F52</f>
        <v>5</v>
      </c>
      <c r="H52" s="31"/>
      <c r="I52" s="72"/>
      <c r="J52" s="72">
        <f>22*G52</f>
        <v>110</v>
      </c>
      <c r="K52" s="72">
        <f>19*G52</f>
        <v>95</v>
      </c>
      <c r="L52" s="72">
        <f>22*G52</f>
        <v>110</v>
      </c>
      <c r="M52" s="72">
        <f>23*G52</f>
        <v>115</v>
      </c>
      <c r="N52" s="72">
        <f>21*G52</f>
        <v>105</v>
      </c>
      <c r="O52" s="72">
        <f>20*G52</f>
        <v>100</v>
      </c>
      <c r="P52" s="72">
        <f>20*G52</f>
        <v>100</v>
      </c>
      <c r="Q52" s="72">
        <f>20*G52</f>
        <v>100</v>
      </c>
      <c r="R52" s="72">
        <f>20*G52</f>
        <v>100</v>
      </c>
      <c r="S52" s="11">
        <v>1025</v>
      </c>
    </row>
    <row r="53" spans="1:19" x14ac:dyDescent="0.25">
      <c r="A53" s="307">
        <v>18</v>
      </c>
      <c r="B53" s="269" t="s">
        <v>60</v>
      </c>
      <c r="C53" s="269" t="s">
        <v>254</v>
      </c>
      <c r="D53" s="52" t="s">
        <v>15</v>
      </c>
      <c r="E53" s="3"/>
      <c r="F53" s="3"/>
      <c r="G53" s="3"/>
      <c r="H53" s="31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11"/>
    </row>
    <row r="54" spans="1:19" ht="18.75" customHeight="1" x14ac:dyDescent="0.25">
      <c r="A54" s="309"/>
      <c r="B54" s="281"/>
      <c r="C54" s="270"/>
      <c r="D54" s="3" t="s">
        <v>21</v>
      </c>
      <c r="E54" s="3">
        <v>1</v>
      </c>
      <c r="F54" s="3">
        <v>5</v>
      </c>
      <c r="G54" s="3">
        <f>E54*F54</f>
        <v>5</v>
      </c>
      <c r="H54" s="31"/>
      <c r="I54" s="72"/>
      <c r="J54" s="72">
        <f>22*G54</f>
        <v>110</v>
      </c>
      <c r="K54" s="72">
        <f>19*G54</f>
        <v>95</v>
      </c>
      <c r="L54" s="72">
        <f>22*G54</f>
        <v>110</v>
      </c>
      <c r="M54" s="72">
        <f>23*G54</f>
        <v>115</v>
      </c>
      <c r="N54" s="72">
        <f>21*G54</f>
        <v>105</v>
      </c>
      <c r="O54" s="72">
        <f>20*G54</f>
        <v>100</v>
      </c>
      <c r="P54" s="72">
        <f>20*G54</f>
        <v>100</v>
      </c>
      <c r="Q54" s="72">
        <f>20*G54</f>
        <v>100</v>
      </c>
      <c r="R54" s="72">
        <f>20*G54</f>
        <v>100</v>
      </c>
      <c r="S54" s="12">
        <v>1025</v>
      </c>
    </row>
    <row r="55" spans="1:19" x14ac:dyDescent="0.25">
      <c r="A55" s="5"/>
      <c r="B55" s="3"/>
      <c r="C55" s="3"/>
      <c r="D55" s="37"/>
      <c r="E55" s="4"/>
      <c r="F55" s="4"/>
      <c r="G55" s="4"/>
      <c r="H55" s="31"/>
      <c r="I55" s="4"/>
      <c r="J55" s="4"/>
      <c r="K55" s="4"/>
      <c r="L55" s="4"/>
      <c r="M55" s="4"/>
      <c r="N55" s="4"/>
      <c r="O55" s="4"/>
      <c r="P55" s="4"/>
      <c r="Q55" s="4"/>
      <c r="R55" s="4"/>
      <c r="S55" s="5"/>
    </row>
    <row r="56" spans="1:19" x14ac:dyDescent="0.25">
      <c r="A56" s="5"/>
      <c r="B56" s="12"/>
      <c r="C56" s="258"/>
      <c r="D56" s="12"/>
      <c r="E56" s="13"/>
      <c r="F56" s="347" t="s">
        <v>118</v>
      </c>
      <c r="G56" s="348"/>
      <c r="H56" s="31"/>
      <c r="I56" s="204">
        <f t="shared" ref="I56:S56" si="4">SUM(I17:I55)</f>
        <v>0</v>
      </c>
      <c r="J56" s="204">
        <f t="shared" si="4"/>
        <v>1959</v>
      </c>
      <c r="K56" s="204">
        <f t="shared" si="4"/>
        <v>1705</v>
      </c>
      <c r="L56" s="204">
        <f t="shared" si="4"/>
        <v>1959</v>
      </c>
      <c r="M56" s="204">
        <f t="shared" si="4"/>
        <v>2048</v>
      </c>
      <c r="N56" s="204">
        <f t="shared" si="4"/>
        <v>1880</v>
      </c>
      <c r="O56" s="204">
        <f t="shared" si="4"/>
        <v>1784</v>
      </c>
      <c r="P56" s="204">
        <f t="shared" si="4"/>
        <v>1791</v>
      </c>
      <c r="Q56" s="204">
        <f t="shared" si="4"/>
        <v>1784</v>
      </c>
      <c r="R56" s="204">
        <f t="shared" si="4"/>
        <v>1777</v>
      </c>
      <c r="S56" s="194">
        <f t="shared" si="4"/>
        <v>16957</v>
      </c>
    </row>
    <row r="57" spans="1:19" ht="18.75" x14ac:dyDescent="0.3">
      <c r="A57" s="294" t="s">
        <v>52</v>
      </c>
      <c r="B57" s="294"/>
      <c r="C57" s="294"/>
      <c r="D57" s="294"/>
      <c r="E57" s="294"/>
      <c r="F57" s="294"/>
      <c r="G57" s="294"/>
      <c r="H57" s="294"/>
      <c r="I57" s="294"/>
      <c r="J57" s="294"/>
      <c r="K57" s="294"/>
      <c r="L57" s="294"/>
      <c r="M57" s="294"/>
      <c r="N57" s="294"/>
      <c r="O57" s="294"/>
      <c r="P57" s="294"/>
      <c r="Q57" s="294"/>
      <c r="R57" s="294"/>
      <c r="S57" s="294"/>
    </row>
    <row r="58" spans="1:19" ht="15.75" x14ac:dyDescent="0.25">
      <c r="A58" s="346" t="s">
        <v>294</v>
      </c>
      <c r="B58" s="346"/>
      <c r="C58" s="346"/>
      <c r="D58" s="346"/>
      <c r="E58" s="346"/>
      <c r="F58" s="346"/>
      <c r="G58" s="346"/>
      <c r="H58" s="346"/>
      <c r="I58" s="346"/>
      <c r="J58" s="346"/>
      <c r="K58" s="346"/>
      <c r="L58" s="346"/>
      <c r="M58" s="346"/>
      <c r="N58" s="346"/>
      <c r="O58" s="346"/>
      <c r="P58" s="346"/>
      <c r="Q58" s="346"/>
      <c r="R58" s="346"/>
      <c r="S58" s="346"/>
    </row>
    <row r="61" spans="1:19" ht="38.25" customHeight="1" x14ac:dyDescent="0.25">
      <c r="A61" s="99" t="s">
        <v>93</v>
      </c>
      <c r="B61" s="100" t="s">
        <v>61</v>
      </c>
      <c r="C61" s="100" t="s">
        <v>222</v>
      </c>
      <c r="D61" s="100" t="s">
        <v>1</v>
      </c>
      <c r="E61" s="101" t="s">
        <v>2</v>
      </c>
      <c r="F61" s="101" t="s">
        <v>3</v>
      </c>
      <c r="G61" s="101" t="s">
        <v>4</v>
      </c>
      <c r="H61" s="31"/>
      <c r="I61" s="100" t="s">
        <v>5</v>
      </c>
      <c r="J61" s="100" t="s">
        <v>6</v>
      </c>
      <c r="K61" s="100" t="s">
        <v>7</v>
      </c>
      <c r="L61" s="100" t="s">
        <v>8</v>
      </c>
      <c r="M61" s="100" t="s">
        <v>9</v>
      </c>
      <c r="N61" s="100" t="s">
        <v>10</v>
      </c>
      <c r="O61" s="100" t="s">
        <v>11</v>
      </c>
      <c r="P61" s="100" t="s">
        <v>12</v>
      </c>
      <c r="Q61" s="100" t="s">
        <v>13</v>
      </c>
      <c r="R61" s="100" t="s">
        <v>14</v>
      </c>
      <c r="S61" s="102" t="s">
        <v>113</v>
      </c>
    </row>
    <row r="62" spans="1:19" ht="15" customHeight="1" x14ac:dyDescent="0.25">
      <c r="A62" s="322">
        <v>1</v>
      </c>
      <c r="B62" s="269" t="s">
        <v>62</v>
      </c>
      <c r="C62" s="269" t="s">
        <v>226</v>
      </c>
      <c r="D62" s="52" t="s">
        <v>15</v>
      </c>
      <c r="E62" s="4"/>
      <c r="F62" s="4"/>
      <c r="G62" s="4"/>
      <c r="H62" s="31"/>
      <c r="I62" s="4"/>
      <c r="J62" s="4"/>
      <c r="K62" s="4"/>
      <c r="L62" s="4"/>
      <c r="M62" s="4"/>
      <c r="N62" s="4"/>
      <c r="O62" s="4"/>
      <c r="P62" s="4"/>
      <c r="Q62" s="4"/>
      <c r="R62" s="4"/>
      <c r="S62" s="5"/>
    </row>
    <row r="63" spans="1:19" x14ac:dyDescent="0.25">
      <c r="A63" s="322"/>
      <c r="B63" s="306"/>
      <c r="C63" s="312"/>
      <c r="D63" s="3" t="s">
        <v>63</v>
      </c>
      <c r="E63" s="3">
        <v>1</v>
      </c>
      <c r="F63" s="3">
        <v>4</v>
      </c>
      <c r="G63" s="3">
        <v>4</v>
      </c>
      <c r="H63" s="31"/>
      <c r="I63" s="72"/>
      <c r="J63" s="72">
        <f>22*G63</f>
        <v>88</v>
      </c>
      <c r="K63" s="72">
        <f>19*G63</f>
        <v>76</v>
      </c>
      <c r="L63" s="72">
        <f>22*G63</f>
        <v>88</v>
      </c>
      <c r="M63" s="72">
        <f>23*G63</f>
        <v>92</v>
      </c>
      <c r="N63" s="72">
        <f>21*G63</f>
        <v>84</v>
      </c>
      <c r="O63" s="72">
        <f>20*G63</f>
        <v>80</v>
      </c>
      <c r="P63" s="72">
        <f>20*G63</f>
        <v>80</v>
      </c>
      <c r="Q63" s="72">
        <f>20*G63</f>
        <v>80</v>
      </c>
      <c r="R63" s="72">
        <f>20*G63</f>
        <v>80</v>
      </c>
      <c r="S63" s="36">
        <f>SUM(I63:R63)</f>
        <v>748</v>
      </c>
    </row>
    <row r="64" spans="1:19" x14ac:dyDescent="0.25">
      <c r="A64" s="322"/>
      <c r="B64" s="306"/>
      <c r="C64" s="312"/>
      <c r="D64" s="54" t="s">
        <v>50</v>
      </c>
      <c r="E64" s="3"/>
      <c r="F64" s="3"/>
      <c r="G64" s="3"/>
      <c r="H64" s="31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11"/>
    </row>
    <row r="65" spans="1:19" x14ac:dyDescent="0.25">
      <c r="A65" s="322"/>
      <c r="B65" s="281"/>
      <c r="C65" s="270"/>
      <c r="D65" s="3" t="s">
        <v>51</v>
      </c>
      <c r="E65" s="3">
        <v>1</v>
      </c>
      <c r="F65" s="3">
        <v>3</v>
      </c>
      <c r="G65" s="3">
        <v>3</v>
      </c>
      <c r="H65" s="31"/>
      <c r="I65" s="136"/>
      <c r="J65" s="136">
        <f>4*G65</f>
        <v>12</v>
      </c>
      <c r="K65" s="136">
        <f>5*G65</f>
        <v>15</v>
      </c>
      <c r="L65" s="136">
        <f>4*G65</f>
        <v>12</v>
      </c>
      <c r="M65" s="136">
        <f>4*G65</f>
        <v>12</v>
      </c>
      <c r="N65" s="136">
        <f>5*G65</f>
        <v>15</v>
      </c>
      <c r="O65" s="136">
        <f>4*G65</f>
        <v>12</v>
      </c>
      <c r="P65" s="136">
        <f>5*G65</f>
        <v>15</v>
      </c>
      <c r="Q65" s="136">
        <f>4*G65</f>
        <v>12</v>
      </c>
      <c r="R65" s="136">
        <f>3*G65</f>
        <v>9</v>
      </c>
      <c r="S65" s="36">
        <f>SUM(I65:R65)</f>
        <v>114</v>
      </c>
    </row>
    <row r="66" spans="1:19" x14ac:dyDescent="0.25">
      <c r="A66" s="322">
        <v>2</v>
      </c>
      <c r="B66" s="269" t="s">
        <v>64</v>
      </c>
      <c r="C66" s="269" t="s">
        <v>251</v>
      </c>
      <c r="D66" s="52" t="s">
        <v>15</v>
      </c>
      <c r="E66" s="3"/>
      <c r="F66" s="3"/>
      <c r="G66" s="3"/>
      <c r="H66" s="31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3"/>
    </row>
    <row r="67" spans="1:19" x14ac:dyDescent="0.25">
      <c r="A67" s="322"/>
      <c r="B67" s="367"/>
      <c r="C67" s="312" t="s">
        <v>250</v>
      </c>
      <c r="D67" s="35" t="s">
        <v>49</v>
      </c>
      <c r="E67" s="3">
        <v>1</v>
      </c>
      <c r="F67" s="3">
        <v>7</v>
      </c>
      <c r="G67" s="3">
        <v>7</v>
      </c>
      <c r="H67" s="31"/>
      <c r="I67" s="72"/>
      <c r="J67" s="72">
        <f>22*G67</f>
        <v>154</v>
      </c>
      <c r="K67" s="72">
        <f>19*G67</f>
        <v>133</v>
      </c>
      <c r="L67" s="72">
        <f>22*G67</f>
        <v>154</v>
      </c>
      <c r="M67" s="72">
        <f>23*G67</f>
        <v>161</v>
      </c>
      <c r="N67" s="72">
        <f>21*G67</f>
        <v>147</v>
      </c>
      <c r="O67" s="72">
        <f>20*G67</f>
        <v>140</v>
      </c>
      <c r="P67" s="72">
        <f>20*G67</f>
        <v>140</v>
      </c>
      <c r="Q67" s="72">
        <f>20*G67</f>
        <v>140</v>
      </c>
      <c r="R67" s="72">
        <f>20*G67</f>
        <v>140</v>
      </c>
      <c r="S67" s="36">
        <f>SUM(I67:R67)</f>
        <v>1309</v>
      </c>
    </row>
    <row r="68" spans="1:19" x14ac:dyDescent="0.25">
      <c r="A68" s="322"/>
      <c r="B68" s="367"/>
      <c r="C68" s="312"/>
      <c r="D68" s="51" t="s">
        <v>15</v>
      </c>
      <c r="E68" s="3"/>
      <c r="F68" s="3"/>
      <c r="G68" s="3"/>
      <c r="H68" s="31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11"/>
    </row>
    <row r="69" spans="1:19" x14ac:dyDescent="0.25">
      <c r="A69" s="322"/>
      <c r="B69" s="368"/>
      <c r="C69" s="312"/>
      <c r="D69" s="37" t="s">
        <v>65</v>
      </c>
      <c r="E69" s="3">
        <v>1</v>
      </c>
      <c r="F69" s="3">
        <v>6</v>
      </c>
      <c r="G69" s="3">
        <v>6</v>
      </c>
      <c r="H69" s="31"/>
      <c r="I69" s="72"/>
      <c r="J69" s="72">
        <f>22*G69</f>
        <v>132</v>
      </c>
      <c r="K69" s="72">
        <f>19*G69</f>
        <v>114</v>
      </c>
      <c r="L69" s="72">
        <f>22*G69</f>
        <v>132</v>
      </c>
      <c r="M69" s="72">
        <f>23*G69</f>
        <v>138</v>
      </c>
      <c r="N69" s="72">
        <f>21*G69</f>
        <v>126</v>
      </c>
      <c r="O69" s="72">
        <f>20*G69</f>
        <v>120</v>
      </c>
      <c r="P69" s="72">
        <f>20*G69</f>
        <v>120</v>
      </c>
      <c r="Q69" s="72">
        <f>20*G69</f>
        <v>120</v>
      </c>
      <c r="R69" s="72">
        <f>20*G69</f>
        <v>120</v>
      </c>
      <c r="S69" s="36">
        <f>SUM(I69:R69)</f>
        <v>1122</v>
      </c>
    </row>
    <row r="70" spans="1:19" x14ac:dyDescent="0.25">
      <c r="A70" s="322">
        <v>3</v>
      </c>
      <c r="B70" s="269" t="s">
        <v>66</v>
      </c>
      <c r="C70" s="269" t="s">
        <v>252</v>
      </c>
      <c r="D70" s="96" t="s">
        <v>15</v>
      </c>
      <c r="E70" s="3"/>
      <c r="F70" s="3"/>
      <c r="G70" s="3"/>
      <c r="H70" s="31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11"/>
    </row>
    <row r="71" spans="1:19" x14ac:dyDescent="0.25">
      <c r="A71" s="322"/>
      <c r="B71" s="306"/>
      <c r="C71" s="312"/>
      <c r="D71" s="3" t="s">
        <v>67</v>
      </c>
      <c r="E71" s="3">
        <v>1</v>
      </c>
      <c r="F71" s="3">
        <v>8</v>
      </c>
      <c r="G71" s="3">
        <v>8</v>
      </c>
      <c r="H71" s="31"/>
      <c r="I71" s="72"/>
      <c r="J71" s="72">
        <f>22*G71</f>
        <v>176</v>
      </c>
      <c r="K71" s="72">
        <f>19*G71</f>
        <v>152</v>
      </c>
      <c r="L71" s="72">
        <f>22*G71</f>
        <v>176</v>
      </c>
      <c r="M71" s="72">
        <f>23*G71</f>
        <v>184</v>
      </c>
      <c r="N71" s="72">
        <f>21*G71</f>
        <v>168</v>
      </c>
      <c r="O71" s="72">
        <f>20*G71</f>
        <v>160</v>
      </c>
      <c r="P71" s="72">
        <f>20*G71</f>
        <v>160</v>
      </c>
      <c r="Q71" s="72">
        <f>20*G71</f>
        <v>160</v>
      </c>
      <c r="R71" s="72">
        <f>20*G71</f>
        <v>160</v>
      </c>
      <c r="S71" s="36">
        <f>SUM(I71:R71)</f>
        <v>1496</v>
      </c>
    </row>
    <row r="72" spans="1:19" x14ac:dyDescent="0.25">
      <c r="A72" s="322"/>
      <c r="B72" s="306"/>
      <c r="C72" s="312"/>
      <c r="D72" s="3" t="s">
        <v>21</v>
      </c>
      <c r="E72" s="3">
        <v>1</v>
      </c>
      <c r="F72" s="3">
        <v>5</v>
      </c>
      <c r="G72" s="3">
        <v>5</v>
      </c>
      <c r="H72" s="31"/>
      <c r="I72" s="72"/>
      <c r="J72" s="72">
        <f>22*G72</f>
        <v>110</v>
      </c>
      <c r="K72" s="72">
        <f>19*G72</f>
        <v>95</v>
      </c>
      <c r="L72" s="72">
        <f>22*G72</f>
        <v>110</v>
      </c>
      <c r="M72" s="72">
        <f>23*G72</f>
        <v>115</v>
      </c>
      <c r="N72" s="72">
        <f>21*G72</f>
        <v>105</v>
      </c>
      <c r="O72" s="72">
        <f>20*G72</f>
        <v>100</v>
      </c>
      <c r="P72" s="72">
        <f>20*G72</f>
        <v>100</v>
      </c>
      <c r="Q72" s="72">
        <f>20*G72</f>
        <v>100</v>
      </c>
      <c r="R72" s="72">
        <f>20*G72</f>
        <v>100</v>
      </c>
      <c r="S72" s="36">
        <f>SUM(I72:R72)</f>
        <v>935</v>
      </c>
    </row>
    <row r="73" spans="1:19" x14ac:dyDescent="0.25">
      <c r="A73" s="322"/>
      <c r="B73" s="306"/>
      <c r="C73" s="312"/>
      <c r="D73" s="54" t="s">
        <v>68</v>
      </c>
      <c r="E73" s="3"/>
      <c r="F73" s="3"/>
      <c r="G73" s="3"/>
      <c r="H73" s="31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34"/>
    </row>
    <row r="74" spans="1:19" x14ac:dyDescent="0.25">
      <c r="A74" s="322"/>
      <c r="B74" s="281"/>
      <c r="C74" s="270"/>
      <c r="D74" s="3" t="s">
        <v>34</v>
      </c>
      <c r="E74" s="3">
        <v>1</v>
      </c>
      <c r="F74" s="3">
        <v>4</v>
      </c>
      <c r="G74" s="3">
        <v>4</v>
      </c>
      <c r="H74" s="31"/>
      <c r="I74" s="136"/>
      <c r="J74" s="136">
        <f>4*G74</f>
        <v>16</v>
      </c>
      <c r="K74" s="136">
        <f>5*G74</f>
        <v>20</v>
      </c>
      <c r="L74" s="136">
        <f>4*G74</f>
        <v>16</v>
      </c>
      <c r="M74" s="136">
        <f>4*G74</f>
        <v>16</v>
      </c>
      <c r="N74" s="136">
        <f>5*G74</f>
        <v>20</v>
      </c>
      <c r="O74" s="136">
        <f>4*G74</f>
        <v>16</v>
      </c>
      <c r="P74" s="136">
        <f>5*G74</f>
        <v>20</v>
      </c>
      <c r="Q74" s="136">
        <f>4*G74</f>
        <v>16</v>
      </c>
      <c r="R74" s="136">
        <f>3*G74</f>
        <v>12</v>
      </c>
      <c r="S74" s="36">
        <f>SUM(I74:R74)</f>
        <v>152</v>
      </c>
    </row>
    <row r="75" spans="1:19" x14ac:dyDescent="0.25">
      <c r="A75" s="322">
        <v>4</v>
      </c>
      <c r="B75" s="269" t="s">
        <v>69</v>
      </c>
      <c r="C75" s="269" t="s">
        <v>253</v>
      </c>
      <c r="D75" s="52" t="s">
        <v>15</v>
      </c>
      <c r="E75" s="3"/>
      <c r="F75" s="3"/>
      <c r="G75" s="3"/>
      <c r="H75" s="31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11"/>
    </row>
    <row r="76" spans="1:19" x14ac:dyDescent="0.25">
      <c r="A76" s="322"/>
      <c r="B76" s="306"/>
      <c r="C76" s="312"/>
      <c r="D76" s="3" t="s">
        <v>70</v>
      </c>
      <c r="E76" s="3">
        <v>1</v>
      </c>
      <c r="F76" s="3">
        <v>6</v>
      </c>
      <c r="G76" s="3">
        <v>6</v>
      </c>
      <c r="H76" s="31"/>
      <c r="I76" s="72"/>
      <c r="J76" s="72">
        <f>22*G76</f>
        <v>132</v>
      </c>
      <c r="K76" s="72">
        <f>19*G76</f>
        <v>114</v>
      </c>
      <c r="L76" s="72">
        <f>22*G76</f>
        <v>132</v>
      </c>
      <c r="M76" s="72">
        <f>23*G76</f>
        <v>138</v>
      </c>
      <c r="N76" s="72">
        <f>21*G76</f>
        <v>126</v>
      </c>
      <c r="O76" s="72">
        <f>20*G76</f>
        <v>120</v>
      </c>
      <c r="P76" s="72">
        <f>20*G76</f>
        <v>120</v>
      </c>
      <c r="Q76" s="72">
        <f>20*G76</f>
        <v>120</v>
      </c>
      <c r="R76" s="72">
        <f>20*G76</f>
        <v>120</v>
      </c>
      <c r="S76" s="36">
        <f>SUM(I76:R76)</f>
        <v>1122</v>
      </c>
    </row>
    <row r="77" spans="1:19" x14ac:dyDescent="0.25">
      <c r="A77" s="322"/>
      <c r="B77" s="306"/>
      <c r="C77" s="312"/>
      <c r="D77" s="3" t="s">
        <v>71</v>
      </c>
      <c r="E77" s="3">
        <v>1</v>
      </c>
      <c r="F77" s="3">
        <v>5</v>
      </c>
      <c r="G77" s="3">
        <v>5</v>
      </c>
      <c r="H77" s="31"/>
      <c r="I77" s="72"/>
      <c r="J77" s="72">
        <f>22*G77</f>
        <v>110</v>
      </c>
      <c r="K77" s="72">
        <f>19*G77</f>
        <v>95</v>
      </c>
      <c r="L77" s="72">
        <f>22*G77</f>
        <v>110</v>
      </c>
      <c r="M77" s="72">
        <f>23*G77</f>
        <v>115</v>
      </c>
      <c r="N77" s="72">
        <f>21*G77</f>
        <v>105</v>
      </c>
      <c r="O77" s="72">
        <f>20*G77</f>
        <v>100</v>
      </c>
      <c r="P77" s="72">
        <f>20*G77</f>
        <v>100</v>
      </c>
      <c r="Q77" s="72">
        <f>20*G77</f>
        <v>100</v>
      </c>
      <c r="R77" s="72">
        <f>20*G77</f>
        <v>100</v>
      </c>
      <c r="S77" s="36">
        <f>SUM(I77:R77)</f>
        <v>935</v>
      </c>
    </row>
    <row r="78" spans="1:19" x14ac:dyDescent="0.25">
      <c r="A78" s="322"/>
      <c r="B78" s="306"/>
      <c r="C78" s="312"/>
      <c r="D78" s="54" t="s">
        <v>68</v>
      </c>
      <c r="E78" s="3"/>
      <c r="F78" s="3"/>
      <c r="G78" s="3"/>
      <c r="H78" s="31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11"/>
    </row>
    <row r="79" spans="1:19" x14ac:dyDescent="0.25">
      <c r="A79" s="322"/>
      <c r="B79" s="281"/>
      <c r="C79" s="270"/>
      <c r="D79" s="35" t="s">
        <v>34</v>
      </c>
      <c r="E79" s="3">
        <v>1</v>
      </c>
      <c r="F79" s="3">
        <v>4</v>
      </c>
      <c r="G79" s="3">
        <v>4</v>
      </c>
      <c r="H79" s="31"/>
      <c r="I79" s="136"/>
      <c r="J79" s="136">
        <f>4*G79</f>
        <v>16</v>
      </c>
      <c r="K79" s="136">
        <f>5*G79</f>
        <v>20</v>
      </c>
      <c r="L79" s="136">
        <f>4*G79</f>
        <v>16</v>
      </c>
      <c r="M79" s="136">
        <f>4*G79</f>
        <v>16</v>
      </c>
      <c r="N79" s="136">
        <f>5*G79</f>
        <v>20</v>
      </c>
      <c r="O79" s="136">
        <f>4*G79</f>
        <v>16</v>
      </c>
      <c r="P79" s="136">
        <f>5*G79</f>
        <v>20</v>
      </c>
      <c r="Q79" s="136">
        <f>4*G79</f>
        <v>16</v>
      </c>
      <c r="R79" s="136">
        <f>3*G79</f>
        <v>12</v>
      </c>
      <c r="S79" s="36">
        <f>SUM(I79:R79)</f>
        <v>152</v>
      </c>
    </row>
    <row r="80" spans="1:19" x14ac:dyDescent="0.25">
      <c r="A80" s="322">
        <v>5</v>
      </c>
      <c r="B80" s="269" t="s">
        <v>72</v>
      </c>
      <c r="C80" s="269" t="s">
        <v>251</v>
      </c>
      <c r="D80" s="52" t="s">
        <v>15</v>
      </c>
      <c r="E80" s="3"/>
      <c r="F80" s="3"/>
      <c r="G80" s="3"/>
      <c r="H80" s="31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11"/>
    </row>
    <row r="81" spans="1:19" ht="47.25" customHeight="1" x14ac:dyDescent="0.25">
      <c r="A81" s="322"/>
      <c r="B81" s="281"/>
      <c r="C81" s="270"/>
      <c r="D81" s="3" t="s">
        <v>73</v>
      </c>
      <c r="E81" s="3">
        <v>1</v>
      </c>
      <c r="F81" s="3">
        <v>1</v>
      </c>
      <c r="G81" s="3">
        <v>1</v>
      </c>
      <c r="H81" s="31"/>
      <c r="I81" s="72"/>
      <c r="J81" s="72">
        <f>22*G81</f>
        <v>22</v>
      </c>
      <c r="K81" s="72">
        <f>19*G81</f>
        <v>19</v>
      </c>
      <c r="L81" s="72">
        <f>22*G81</f>
        <v>22</v>
      </c>
      <c r="M81" s="72">
        <f>23*G81</f>
        <v>23</v>
      </c>
      <c r="N81" s="72">
        <f>21*G81</f>
        <v>21</v>
      </c>
      <c r="O81" s="72">
        <f>20*G81</f>
        <v>20</v>
      </c>
      <c r="P81" s="72">
        <f>20*G81</f>
        <v>20</v>
      </c>
      <c r="Q81" s="72">
        <f>20*G81</f>
        <v>20</v>
      </c>
      <c r="R81" s="72">
        <f>20*G81</f>
        <v>20</v>
      </c>
      <c r="S81" s="36">
        <f>SUM(I81:R81)</f>
        <v>187</v>
      </c>
    </row>
    <row r="82" spans="1:19" x14ac:dyDescent="0.25">
      <c r="A82" s="322">
        <v>6</v>
      </c>
      <c r="B82" s="335" t="s">
        <v>74</v>
      </c>
      <c r="C82" s="269" t="s">
        <v>251</v>
      </c>
      <c r="D82" s="56" t="s">
        <v>75</v>
      </c>
      <c r="E82" s="3"/>
      <c r="F82" s="3"/>
      <c r="G82" s="3"/>
      <c r="H82" s="31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11"/>
    </row>
    <row r="83" spans="1:19" ht="45.75" customHeight="1" x14ac:dyDescent="0.25">
      <c r="A83" s="322"/>
      <c r="B83" s="309"/>
      <c r="C83" s="270"/>
      <c r="D83" s="3" t="s">
        <v>76</v>
      </c>
      <c r="E83" s="3">
        <v>1</v>
      </c>
      <c r="F83" s="3">
        <v>1</v>
      </c>
      <c r="G83" s="3">
        <v>1</v>
      </c>
      <c r="H83" s="31"/>
      <c r="I83" s="139"/>
      <c r="J83" s="139">
        <f>9*G83</f>
        <v>9</v>
      </c>
      <c r="K83" s="139">
        <f>7*G83</f>
        <v>7</v>
      </c>
      <c r="L83" s="139">
        <f>9*G83</f>
        <v>9</v>
      </c>
      <c r="M83" s="139">
        <f>9*G83*E83</f>
        <v>9</v>
      </c>
      <c r="N83" s="139">
        <f>8*G83</f>
        <v>8</v>
      </c>
      <c r="O83" s="139">
        <f>9*G83</f>
        <v>9</v>
      </c>
      <c r="P83" s="139">
        <f>9*G83</f>
        <v>9</v>
      </c>
      <c r="Q83" s="139">
        <f>8*G83</f>
        <v>8</v>
      </c>
      <c r="R83" s="139">
        <f>8*G83</f>
        <v>8</v>
      </c>
      <c r="S83" s="36">
        <f>SUM(I83:R83)</f>
        <v>76</v>
      </c>
    </row>
    <row r="84" spans="1:19" x14ac:dyDescent="0.25">
      <c r="A84" s="322">
        <v>7</v>
      </c>
      <c r="B84" s="335" t="s">
        <v>77</v>
      </c>
      <c r="C84" s="269" t="s">
        <v>251</v>
      </c>
      <c r="D84" s="56" t="s">
        <v>75</v>
      </c>
      <c r="E84" s="3"/>
      <c r="F84" s="3"/>
      <c r="G84" s="3"/>
      <c r="H84" s="31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11"/>
    </row>
    <row r="85" spans="1:19" ht="43.5" customHeight="1" x14ac:dyDescent="0.25">
      <c r="A85" s="322"/>
      <c r="B85" s="309"/>
      <c r="C85" s="270"/>
      <c r="D85" s="3" t="s">
        <v>78</v>
      </c>
      <c r="E85" s="3">
        <v>1</v>
      </c>
      <c r="F85" s="3">
        <v>1</v>
      </c>
      <c r="G85" s="3">
        <v>1</v>
      </c>
      <c r="H85" s="31"/>
      <c r="I85" s="139"/>
      <c r="J85" s="139">
        <f>9*G85</f>
        <v>9</v>
      </c>
      <c r="K85" s="139">
        <f>7*G85</f>
        <v>7</v>
      </c>
      <c r="L85" s="139">
        <f>9*G85</f>
        <v>9</v>
      </c>
      <c r="M85" s="139">
        <f>9*G85*E85</f>
        <v>9</v>
      </c>
      <c r="N85" s="139">
        <f>8*G85</f>
        <v>8</v>
      </c>
      <c r="O85" s="139">
        <f>9*G85</f>
        <v>9</v>
      </c>
      <c r="P85" s="139">
        <f>9*G85</f>
        <v>9</v>
      </c>
      <c r="Q85" s="139">
        <f>8*G85</f>
        <v>8</v>
      </c>
      <c r="R85" s="139">
        <f>8*G85</f>
        <v>8</v>
      </c>
      <c r="S85" s="36">
        <f>SUM(I85:R85)</f>
        <v>76</v>
      </c>
    </row>
    <row r="86" spans="1:19" x14ac:dyDescent="0.25">
      <c r="A86" s="322">
        <v>8</v>
      </c>
      <c r="B86" s="269" t="s">
        <v>79</v>
      </c>
      <c r="C86" s="269" t="s">
        <v>251</v>
      </c>
      <c r="D86" s="52" t="s">
        <v>15</v>
      </c>
      <c r="E86" s="3"/>
      <c r="F86" s="3"/>
      <c r="G86" s="3"/>
      <c r="H86" s="31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11"/>
    </row>
    <row r="87" spans="1:19" ht="39" customHeight="1" x14ac:dyDescent="0.25">
      <c r="A87" s="322"/>
      <c r="B87" s="281"/>
      <c r="C87" s="270"/>
      <c r="D87" s="3" t="s">
        <v>42</v>
      </c>
      <c r="E87" s="3">
        <v>1</v>
      </c>
      <c r="F87" s="3">
        <v>4</v>
      </c>
      <c r="G87" s="3">
        <v>4</v>
      </c>
      <c r="H87" s="31"/>
      <c r="I87" s="72"/>
      <c r="J87" s="72">
        <f>22*G87</f>
        <v>88</v>
      </c>
      <c r="K87" s="72">
        <f>19*G87</f>
        <v>76</v>
      </c>
      <c r="L87" s="72">
        <f>22*G87</f>
        <v>88</v>
      </c>
      <c r="M87" s="72">
        <f>23*G87</f>
        <v>92</v>
      </c>
      <c r="N87" s="72">
        <f>21*G87</f>
        <v>84</v>
      </c>
      <c r="O87" s="72">
        <f>20*G87</f>
        <v>80</v>
      </c>
      <c r="P87" s="72">
        <f>20*G87</f>
        <v>80</v>
      </c>
      <c r="Q87" s="72">
        <f>20*G87</f>
        <v>80</v>
      </c>
      <c r="R87" s="72">
        <f>20*G87</f>
        <v>80</v>
      </c>
      <c r="S87" s="36">
        <f>SUM(I87:R87)</f>
        <v>748</v>
      </c>
    </row>
    <row r="88" spans="1:19" x14ac:dyDescent="0.25">
      <c r="A88" s="5"/>
      <c r="B88" s="3"/>
      <c r="C88" s="3"/>
      <c r="D88" s="3"/>
      <c r="E88" s="3"/>
      <c r="F88" s="347" t="s">
        <v>118</v>
      </c>
      <c r="G88" s="348"/>
      <c r="H88" s="31"/>
      <c r="I88" s="57">
        <f>SUM(I63:I87)</f>
        <v>0</v>
      </c>
      <c r="J88" s="57">
        <f t="shared" ref="J88:S88" si="5">SUM(J63:J87)</f>
        <v>1074</v>
      </c>
      <c r="K88" s="57">
        <f t="shared" si="5"/>
        <v>943</v>
      </c>
      <c r="L88" s="57">
        <f t="shared" si="5"/>
        <v>1074</v>
      </c>
      <c r="M88" s="57">
        <f t="shared" si="5"/>
        <v>1120</v>
      </c>
      <c r="N88" s="57">
        <f t="shared" si="5"/>
        <v>1037</v>
      </c>
      <c r="O88" s="57">
        <f t="shared" si="5"/>
        <v>982</v>
      </c>
      <c r="P88" s="57">
        <f t="shared" si="5"/>
        <v>993</v>
      </c>
      <c r="Q88" s="57">
        <f t="shared" si="5"/>
        <v>980</v>
      </c>
      <c r="R88" s="57">
        <f t="shared" si="5"/>
        <v>969</v>
      </c>
      <c r="S88" s="193">
        <f t="shared" si="5"/>
        <v>9172</v>
      </c>
    </row>
    <row r="90" spans="1:19" ht="18.75" x14ac:dyDescent="0.3">
      <c r="A90" s="294" t="s">
        <v>52</v>
      </c>
      <c r="B90" s="294"/>
      <c r="C90" s="294"/>
      <c r="D90" s="294"/>
      <c r="E90" s="294"/>
      <c r="F90" s="294"/>
      <c r="G90" s="294"/>
      <c r="H90" s="294"/>
      <c r="I90" s="294"/>
      <c r="J90" s="294"/>
      <c r="K90" s="294"/>
      <c r="L90" s="294"/>
      <c r="M90" s="294"/>
      <c r="N90" s="294"/>
      <c r="O90" s="294"/>
      <c r="P90" s="294"/>
      <c r="Q90" s="294"/>
      <c r="R90" s="294"/>
      <c r="S90" s="294"/>
    </row>
    <row r="91" spans="1:19" ht="15.75" x14ac:dyDescent="0.25">
      <c r="A91" s="346" t="s">
        <v>294</v>
      </c>
      <c r="B91" s="346"/>
      <c r="C91" s="346"/>
      <c r="D91" s="346"/>
      <c r="E91" s="346"/>
      <c r="F91" s="346"/>
      <c r="G91" s="346"/>
      <c r="H91" s="346"/>
      <c r="I91" s="346"/>
      <c r="J91" s="346"/>
      <c r="K91" s="346"/>
      <c r="L91" s="346"/>
      <c r="M91" s="346"/>
      <c r="N91" s="346"/>
      <c r="O91" s="346"/>
      <c r="P91" s="346"/>
      <c r="Q91" s="346"/>
      <c r="R91" s="346"/>
      <c r="S91" s="346"/>
    </row>
    <row r="93" spans="1:19" ht="34.5" customHeight="1" x14ac:dyDescent="0.25">
      <c r="A93" s="111" t="s">
        <v>93</v>
      </c>
      <c r="B93" s="105" t="s">
        <v>80</v>
      </c>
      <c r="C93" s="105"/>
      <c r="D93" s="105" t="s">
        <v>1</v>
      </c>
      <c r="E93" s="106" t="s">
        <v>2</v>
      </c>
      <c r="F93" s="106" t="s">
        <v>3</v>
      </c>
      <c r="G93" s="106" t="s">
        <v>4</v>
      </c>
      <c r="H93" s="31"/>
      <c r="I93" s="105" t="s">
        <v>5</v>
      </c>
      <c r="J93" s="105" t="s">
        <v>6</v>
      </c>
      <c r="K93" s="105" t="s">
        <v>7</v>
      </c>
      <c r="L93" s="105" t="s">
        <v>8</v>
      </c>
      <c r="M93" s="105" t="s">
        <v>9</v>
      </c>
      <c r="N93" s="105" t="s">
        <v>10</v>
      </c>
      <c r="O93" s="105" t="s">
        <v>11</v>
      </c>
      <c r="P93" s="105" t="s">
        <v>12</v>
      </c>
      <c r="Q93" s="105" t="s">
        <v>13</v>
      </c>
      <c r="R93" s="105" t="s">
        <v>14</v>
      </c>
      <c r="S93" s="107" t="s">
        <v>113</v>
      </c>
    </row>
    <row r="94" spans="1:19" ht="15" customHeight="1" x14ac:dyDescent="0.25">
      <c r="A94" s="322">
        <v>1</v>
      </c>
      <c r="B94" s="335" t="s">
        <v>81</v>
      </c>
      <c r="C94" s="269" t="s">
        <v>258</v>
      </c>
      <c r="D94" s="52" t="s">
        <v>15</v>
      </c>
      <c r="E94" s="4"/>
      <c r="F94" s="4"/>
      <c r="G94" s="4"/>
      <c r="H94" s="31"/>
      <c r="I94" s="49"/>
      <c r="J94" s="49"/>
      <c r="K94" s="49"/>
      <c r="L94" s="49"/>
      <c r="M94" s="49"/>
      <c r="N94" s="49"/>
      <c r="O94" s="49"/>
      <c r="P94" s="49"/>
      <c r="Q94" s="49"/>
      <c r="R94" s="49"/>
      <c r="S94" s="5"/>
    </row>
    <row r="95" spans="1:19" x14ac:dyDescent="0.25">
      <c r="A95" s="322"/>
      <c r="B95" s="308"/>
      <c r="C95" s="312"/>
      <c r="D95" s="3" t="s">
        <v>49</v>
      </c>
      <c r="E95" s="3">
        <v>1</v>
      </c>
      <c r="F95" s="3">
        <v>7</v>
      </c>
      <c r="G95" s="3">
        <v>7</v>
      </c>
      <c r="H95" s="31"/>
      <c r="I95" s="72"/>
      <c r="J95" s="72">
        <f>22*G95</f>
        <v>154</v>
      </c>
      <c r="K95" s="72">
        <f>19*G95</f>
        <v>133</v>
      </c>
      <c r="L95" s="72">
        <f>22*G95</f>
        <v>154</v>
      </c>
      <c r="M95" s="72">
        <f>23*G95</f>
        <v>161</v>
      </c>
      <c r="N95" s="72">
        <f>21*G95</f>
        <v>147</v>
      </c>
      <c r="O95" s="72">
        <f>20*G95</f>
        <v>140</v>
      </c>
      <c r="P95" s="72">
        <f>20*G95</f>
        <v>140</v>
      </c>
      <c r="Q95" s="72">
        <f>20*G95</f>
        <v>140</v>
      </c>
      <c r="R95" s="72">
        <f>20*G95</f>
        <v>140</v>
      </c>
      <c r="S95" s="36">
        <f>SUM(I95:R95)</f>
        <v>1309</v>
      </c>
    </row>
    <row r="96" spans="1:19" x14ac:dyDescent="0.25">
      <c r="A96" s="322"/>
      <c r="B96" s="308"/>
      <c r="C96" s="312"/>
      <c r="D96" s="54" t="s">
        <v>68</v>
      </c>
      <c r="E96" s="3"/>
      <c r="F96" s="3"/>
      <c r="G96" s="3"/>
      <c r="H96" s="31"/>
      <c r="I96" s="29"/>
      <c r="J96" s="29"/>
      <c r="K96" s="29"/>
      <c r="L96" s="29"/>
      <c r="M96" s="29"/>
      <c r="N96" s="29"/>
      <c r="O96" s="29"/>
      <c r="P96" s="29"/>
      <c r="Q96" s="29"/>
      <c r="R96" s="29"/>
      <c r="S96" s="11"/>
    </row>
    <row r="97" spans="1:20" x14ac:dyDescent="0.25">
      <c r="A97" s="322"/>
      <c r="B97" s="309"/>
      <c r="C97" s="270"/>
      <c r="D97" s="35" t="s">
        <v>34</v>
      </c>
      <c r="E97" s="3">
        <v>1</v>
      </c>
      <c r="F97" s="3">
        <v>4</v>
      </c>
      <c r="G97" s="3">
        <v>4</v>
      </c>
      <c r="H97" s="31"/>
      <c r="I97" s="136"/>
      <c r="J97" s="136">
        <f>4*G97</f>
        <v>16</v>
      </c>
      <c r="K97" s="136">
        <f>5*G97</f>
        <v>20</v>
      </c>
      <c r="L97" s="136">
        <f>4*G97</f>
        <v>16</v>
      </c>
      <c r="M97" s="136">
        <f>4*G97</f>
        <v>16</v>
      </c>
      <c r="N97" s="136">
        <f>5*G97</f>
        <v>20</v>
      </c>
      <c r="O97" s="136">
        <f>4*G97</f>
        <v>16</v>
      </c>
      <c r="P97" s="136">
        <f>5*G97</f>
        <v>20</v>
      </c>
      <c r="Q97" s="136">
        <f>4*G97</f>
        <v>16</v>
      </c>
      <c r="R97" s="136">
        <f>3*G97</f>
        <v>12</v>
      </c>
      <c r="S97" s="36">
        <f>SUM(I97:R97)</f>
        <v>152</v>
      </c>
    </row>
    <row r="98" spans="1:20" x14ac:dyDescent="0.25">
      <c r="A98" s="322">
        <v>2</v>
      </c>
      <c r="B98" s="269" t="s">
        <v>82</v>
      </c>
      <c r="C98" s="269" t="s">
        <v>280</v>
      </c>
      <c r="D98" s="56" t="s">
        <v>75</v>
      </c>
      <c r="E98" s="3"/>
      <c r="F98" s="3"/>
      <c r="G98" s="3"/>
      <c r="H98" s="31"/>
      <c r="I98" s="29"/>
      <c r="J98" s="29"/>
      <c r="K98" s="29"/>
      <c r="L98" s="29"/>
      <c r="M98" s="29"/>
      <c r="N98" s="29"/>
      <c r="O98" s="29"/>
      <c r="P98" s="29"/>
      <c r="Q98" s="29"/>
      <c r="R98" s="29"/>
      <c r="S98" s="11"/>
    </row>
    <row r="99" spans="1:20" ht="25.5" customHeight="1" x14ac:dyDescent="0.25">
      <c r="A99" s="322"/>
      <c r="B99" s="281"/>
      <c r="C99" s="270"/>
      <c r="D99" s="3" t="s">
        <v>78</v>
      </c>
      <c r="E99" s="3">
        <v>1</v>
      </c>
      <c r="F99" s="3">
        <v>1</v>
      </c>
      <c r="G99" s="3">
        <v>1</v>
      </c>
      <c r="H99" s="31"/>
      <c r="I99" s="139"/>
      <c r="J99" s="139">
        <f>9*G99</f>
        <v>9</v>
      </c>
      <c r="K99" s="139">
        <f>7*G99</f>
        <v>7</v>
      </c>
      <c r="L99" s="139">
        <f>9*G99</f>
        <v>9</v>
      </c>
      <c r="M99" s="139">
        <f>9*G99</f>
        <v>9</v>
      </c>
      <c r="N99" s="139">
        <f>8*G99</f>
        <v>8</v>
      </c>
      <c r="O99" s="139">
        <f>9*G99</f>
        <v>9</v>
      </c>
      <c r="P99" s="139">
        <f>9*G99</f>
        <v>9</v>
      </c>
      <c r="Q99" s="139">
        <f>8*G99</f>
        <v>8</v>
      </c>
      <c r="R99" s="139">
        <f>8*G99</f>
        <v>8</v>
      </c>
      <c r="S99" s="36">
        <f>SUM(I99:R99)</f>
        <v>76</v>
      </c>
    </row>
    <row r="100" spans="1:20" ht="22.5" x14ac:dyDescent="0.25">
      <c r="A100" s="322">
        <v>3</v>
      </c>
      <c r="B100" s="269" t="s">
        <v>83</v>
      </c>
      <c r="C100" s="269" t="s">
        <v>258</v>
      </c>
      <c r="D100" s="53" t="s">
        <v>56</v>
      </c>
      <c r="E100" s="3"/>
      <c r="F100" s="3"/>
      <c r="G100" s="3"/>
      <c r="H100" s="31"/>
      <c r="I100" s="29"/>
      <c r="J100" s="29"/>
      <c r="K100" s="29"/>
      <c r="L100" s="29"/>
      <c r="M100" s="29"/>
      <c r="N100" s="29"/>
      <c r="O100" s="29"/>
      <c r="P100" s="29"/>
      <c r="Q100" s="29"/>
      <c r="R100" s="29"/>
      <c r="S100" s="11"/>
    </row>
    <row r="101" spans="1:20" x14ac:dyDescent="0.25">
      <c r="A101" s="322"/>
      <c r="B101" s="281"/>
      <c r="C101" s="270"/>
      <c r="D101" s="35" t="s">
        <v>84</v>
      </c>
      <c r="E101" s="3">
        <v>1</v>
      </c>
      <c r="F101" s="3">
        <v>1</v>
      </c>
      <c r="G101" s="3">
        <v>1</v>
      </c>
      <c r="H101" s="31"/>
      <c r="I101" s="113"/>
      <c r="J101" s="113">
        <f>13*G101</f>
        <v>13</v>
      </c>
      <c r="K101" s="113">
        <f>12*G101</f>
        <v>12</v>
      </c>
      <c r="L101" s="113">
        <f>13*G101</f>
        <v>13</v>
      </c>
      <c r="M101" s="113">
        <f>14*G101</f>
        <v>14</v>
      </c>
      <c r="N101" s="113">
        <f>13*G101</f>
        <v>13</v>
      </c>
      <c r="O101" s="113">
        <f>12*G101</f>
        <v>12</v>
      </c>
      <c r="P101" s="113">
        <f>12*G101</f>
        <v>12</v>
      </c>
      <c r="Q101" s="113">
        <f>12*G101</f>
        <v>12</v>
      </c>
      <c r="R101" s="113">
        <f>12*G101</f>
        <v>12</v>
      </c>
      <c r="S101" s="36">
        <f>SUM(I101:R101)</f>
        <v>113</v>
      </c>
    </row>
    <row r="102" spans="1:20" x14ac:dyDescent="0.25">
      <c r="A102" s="322">
        <v>4</v>
      </c>
      <c r="B102" s="269" t="s">
        <v>85</v>
      </c>
      <c r="C102" s="269" t="s">
        <v>258</v>
      </c>
      <c r="D102" s="73" t="s">
        <v>15</v>
      </c>
      <c r="E102" s="3"/>
      <c r="F102" s="3"/>
      <c r="G102" s="3"/>
      <c r="H102" s="31"/>
      <c r="I102" s="29"/>
      <c r="J102" s="29"/>
      <c r="K102" s="29"/>
      <c r="L102" s="29"/>
      <c r="M102" s="29"/>
      <c r="N102" s="29"/>
      <c r="O102" s="29"/>
      <c r="P102" s="29"/>
      <c r="Q102" s="29"/>
      <c r="R102" s="29"/>
      <c r="S102" s="11"/>
    </row>
    <row r="103" spans="1:20" ht="31.5" customHeight="1" x14ac:dyDescent="0.25">
      <c r="A103" s="322"/>
      <c r="B103" s="281"/>
      <c r="C103" s="270"/>
      <c r="D103" s="3" t="s">
        <v>86</v>
      </c>
      <c r="E103" s="3">
        <v>1</v>
      </c>
      <c r="F103" s="3">
        <v>3</v>
      </c>
      <c r="G103" s="3">
        <v>3</v>
      </c>
      <c r="H103" s="31"/>
      <c r="I103" s="72"/>
      <c r="J103" s="72">
        <f>22*G103</f>
        <v>66</v>
      </c>
      <c r="K103" s="72">
        <f>19*G103</f>
        <v>57</v>
      </c>
      <c r="L103" s="72">
        <f>22*G103</f>
        <v>66</v>
      </c>
      <c r="M103" s="72">
        <f>23*G103</f>
        <v>69</v>
      </c>
      <c r="N103" s="72">
        <f>21*G103</f>
        <v>63</v>
      </c>
      <c r="O103" s="72">
        <f>20*G103</f>
        <v>60</v>
      </c>
      <c r="P103" s="72">
        <f>20*G103</f>
        <v>60</v>
      </c>
      <c r="Q103" s="72">
        <f>20*G103</f>
        <v>60</v>
      </c>
      <c r="R103" s="72">
        <f>20*G103</f>
        <v>60</v>
      </c>
      <c r="S103" s="36">
        <f>SUM(I103:R103)</f>
        <v>561</v>
      </c>
    </row>
    <row r="104" spans="1:20" x14ac:dyDescent="0.25">
      <c r="A104" s="322">
        <v>5</v>
      </c>
      <c r="B104" s="269" t="s">
        <v>87</v>
      </c>
      <c r="C104" s="269" t="s">
        <v>258</v>
      </c>
      <c r="D104" s="52" t="s">
        <v>15</v>
      </c>
      <c r="E104" s="3"/>
      <c r="F104" s="3"/>
      <c r="G104" s="3"/>
      <c r="H104" s="31"/>
      <c r="I104" s="29"/>
      <c r="J104" s="29"/>
      <c r="K104" s="29"/>
      <c r="L104" s="29"/>
      <c r="M104" s="29"/>
      <c r="N104" s="29"/>
      <c r="O104" s="29"/>
      <c r="P104" s="29"/>
      <c r="Q104" s="29"/>
      <c r="R104" s="29"/>
      <c r="S104" s="11"/>
    </row>
    <row r="105" spans="1:20" ht="25.5" customHeight="1" x14ac:dyDescent="0.25">
      <c r="A105" s="322"/>
      <c r="B105" s="281"/>
      <c r="C105" s="270"/>
      <c r="D105" s="3" t="s">
        <v>42</v>
      </c>
      <c r="E105" s="3">
        <v>1</v>
      </c>
      <c r="F105" s="3">
        <v>4</v>
      </c>
      <c r="G105" s="3">
        <v>4</v>
      </c>
      <c r="H105" s="31"/>
      <c r="I105" s="72"/>
      <c r="J105" s="72">
        <f>22*G105</f>
        <v>88</v>
      </c>
      <c r="K105" s="72">
        <f>19*G105</f>
        <v>76</v>
      </c>
      <c r="L105" s="72">
        <f>22*G105</f>
        <v>88</v>
      </c>
      <c r="M105" s="72">
        <f>23*G105</f>
        <v>92</v>
      </c>
      <c r="N105" s="72">
        <f>21*G105</f>
        <v>84</v>
      </c>
      <c r="O105" s="72">
        <f>20*G105</f>
        <v>80</v>
      </c>
      <c r="P105" s="72">
        <f>20*G105</f>
        <v>80</v>
      </c>
      <c r="Q105" s="72">
        <f>20*G105</f>
        <v>80</v>
      </c>
      <c r="R105" s="72">
        <f>20*G105</f>
        <v>80</v>
      </c>
      <c r="S105" s="36">
        <f>SUM(I105:R105)</f>
        <v>748</v>
      </c>
    </row>
    <row r="106" spans="1:20" x14ac:dyDescent="0.25">
      <c r="A106" s="5"/>
      <c r="B106" s="3"/>
      <c r="C106" s="3"/>
      <c r="D106" s="3"/>
      <c r="E106" s="3"/>
      <c r="F106" s="3"/>
      <c r="G106" s="3"/>
      <c r="H106" s="27"/>
      <c r="I106" s="49"/>
      <c r="J106" s="49"/>
      <c r="K106" s="49"/>
      <c r="L106" s="49"/>
      <c r="M106" s="49"/>
      <c r="N106" s="49"/>
      <c r="O106" s="49"/>
      <c r="P106" s="49"/>
      <c r="Q106" s="49"/>
      <c r="R106" s="49"/>
      <c r="S106" s="34"/>
    </row>
    <row r="107" spans="1:20" x14ac:dyDescent="0.25">
      <c r="A107" s="5"/>
      <c r="B107" s="3"/>
      <c r="C107" s="3"/>
      <c r="D107" s="3"/>
      <c r="E107" s="3"/>
      <c r="F107" s="347" t="s">
        <v>118</v>
      </c>
      <c r="G107" s="348"/>
      <c r="H107" s="27"/>
      <c r="I107" s="57">
        <f>SUM(I94:I106)</f>
        <v>0</v>
      </c>
      <c r="J107" s="57">
        <f t="shared" ref="J107:S107" si="6">SUM(J94:J106)</f>
        <v>346</v>
      </c>
      <c r="K107" s="57">
        <f t="shared" si="6"/>
        <v>305</v>
      </c>
      <c r="L107" s="57">
        <f t="shared" si="6"/>
        <v>346</v>
      </c>
      <c r="M107" s="57">
        <f t="shared" si="6"/>
        <v>361</v>
      </c>
      <c r="N107" s="57">
        <f t="shared" si="6"/>
        <v>335</v>
      </c>
      <c r="O107" s="57">
        <f t="shared" si="6"/>
        <v>317</v>
      </c>
      <c r="P107" s="57">
        <f t="shared" si="6"/>
        <v>321</v>
      </c>
      <c r="Q107" s="57">
        <f t="shared" si="6"/>
        <v>316</v>
      </c>
      <c r="R107" s="57">
        <f t="shared" si="6"/>
        <v>312</v>
      </c>
      <c r="S107" s="192">
        <f t="shared" si="6"/>
        <v>2959</v>
      </c>
    </row>
    <row r="108" spans="1:20" x14ac:dyDescent="0.25">
      <c r="A108" s="45"/>
      <c r="B108" s="15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6"/>
    </row>
    <row r="110" spans="1:20" ht="18.75" x14ac:dyDescent="0.3">
      <c r="A110" s="294" t="s">
        <v>52</v>
      </c>
      <c r="B110" s="294"/>
      <c r="C110" s="294"/>
      <c r="D110" s="294"/>
      <c r="E110" s="294"/>
      <c r="F110" s="294"/>
      <c r="G110" s="294"/>
      <c r="H110" s="294"/>
      <c r="I110" s="294"/>
      <c r="J110" s="294"/>
      <c r="K110" s="294"/>
      <c r="L110" s="294"/>
      <c r="M110" s="294"/>
      <c r="N110" s="294"/>
      <c r="O110" s="294"/>
      <c r="P110" s="294"/>
      <c r="Q110" s="294"/>
      <c r="R110" s="294"/>
      <c r="S110" s="294"/>
      <c r="T110" s="294"/>
    </row>
    <row r="111" spans="1:20" ht="15.75" x14ac:dyDescent="0.25">
      <c r="A111" s="346" t="s">
        <v>294</v>
      </c>
      <c r="B111" s="346"/>
      <c r="C111" s="346"/>
      <c r="D111" s="346"/>
      <c r="E111" s="346"/>
      <c r="F111" s="346"/>
      <c r="G111" s="346"/>
      <c r="H111" s="346"/>
      <c r="I111" s="346"/>
      <c r="J111" s="346"/>
      <c r="K111" s="346"/>
      <c r="L111" s="346"/>
      <c r="M111" s="346"/>
      <c r="N111" s="346"/>
      <c r="O111" s="346"/>
      <c r="P111" s="346"/>
      <c r="Q111" s="346"/>
      <c r="R111" s="346"/>
      <c r="S111" s="346"/>
      <c r="T111" s="346"/>
    </row>
    <row r="114" spans="1:19" ht="36.75" customHeight="1" x14ac:dyDescent="0.25">
      <c r="A114" s="133" t="s">
        <v>93</v>
      </c>
      <c r="B114" s="130" t="s">
        <v>88</v>
      </c>
      <c r="C114" s="130"/>
      <c r="D114" s="130" t="s">
        <v>1</v>
      </c>
      <c r="E114" s="131" t="s">
        <v>2</v>
      </c>
      <c r="F114" s="131" t="s">
        <v>3</v>
      </c>
      <c r="G114" s="131" t="s">
        <v>4</v>
      </c>
      <c r="H114" s="31"/>
      <c r="I114" s="130" t="s">
        <v>5</v>
      </c>
      <c r="J114" s="130" t="s">
        <v>6</v>
      </c>
      <c r="K114" s="130" t="s">
        <v>7</v>
      </c>
      <c r="L114" s="130" t="s">
        <v>8</v>
      </c>
      <c r="M114" s="130" t="s">
        <v>9</v>
      </c>
      <c r="N114" s="130" t="s">
        <v>10</v>
      </c>
      <c r="O114" s="130" t="s">
        <v>11</v>
      </c>
      <c r="P114" s="130" t="s">
        <v>12</v>
      </c>
      <c r="Q114" s="130" t="s">
        <v>13</v>
      </c>
      <c r="R114" s="130" t="s">
        <v>14</v>
      </c>
      <c r="S114" s="132" t="s">
        <v>113</v>
      </c>
    </row>
    <row r="115" spans="1:19" x14ac:dyDescent="0.25">
      <c r="A115" s="366">
        <v>1</v>
      </c>
      <c r="B115" s="269" t="s">
        <v>89</v>
      </c>
      <c r="C115" s="269" t="s">
        <v>259</v>
      </c>
      <c r="D115" s="52" t="s">
        <v>15</v>
      </c>
      <c r="E115" s="4"/>
      <c r="F115" s="4"/>
      <c r="G115" s="4"/>
      <c r="H115" s="31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5"/>
    </row>
    <row r="116" spans="1:19" x14ac:dyDescent="0.25">
      <c r="A116" s="366"/>
      <c r="B116" s="306"/>
      <c r="C116" s="312"/>
      <c r="D116" s="3" t="s">
        <v>71</v>
      </c>
      <c r="E116" s="3">
        <v>1</v>
      </c>
      <c r="F116" s="3">
        <v>5</v>
      </c>
      <c r="G116" s="3">
        <v>5</v>
      </c>
      <c r="H116" s="31"/>
      <c r="I116" s="72"/>
      <c r="J116" s="72">
        <f>22*G116</f>
        <v>110</v>
      </c>
      <c r="K116" s="72">
        <f>19*G116</f>
        <v>95</v>
      </c>
      <c r="L116" s="72">
        <f>22*G116</f>
        <v>110</v>
      </c>
      <c r="M116" s="72">
        <f>23*G116</f>
        <v>115</v>
      </c>
      <c r="N116" s="72">
        <f>21*G116</f>
        <v>105</v>
      </c>
      <c r="O116" s="72">
        <f>20*G116</f>
        <v>100</v>
      </c>
      <c r="P116" s="72">
        <f>20*G116</f>
        <v>100</v>
      </c>
      <c r="Q116" s="72">
        <f>20*G116</f>
        <v>100</v>
      </c>
      <c r="R116" s="72">
        <f>20*G116</f>
        <v>100</v>
      </c>
      <c r="S116" s="36">
        <f>SUM(I116:R116)</f>
        <v>935</v>
      </c>
    </row>
    <row r="117" spans="1:19" x14ac:dyDescent="0.25">
      <c r="A117" s="366"/>
      <c r="B117" s="306"/>
      <c r="C117" s="312"/>
      <c r="D117" s="54" t="s">
        <v>68</v>
      </c>
      <c r="E117" s="3"/>
      <c r="F117" s="3"/>
      <c r="G117" s="3"/>
      <c r="H117" s="31"/>
      <c r="I117" s="29"/>
      <c r="J117" s="29"/>
      <c r="K117" s="29"/>
      <c r="L117" s="29"/>
      <c r="M117" s="29"/>
      <c r="N117" s="29"/>
      <c r="O117" s="29"/>
      <c r="P117" s="29"/>
      <c r="Q117" s="29"/>
      <c r="R117" s="29"/>
      <c r="S117" s="11"/>
    </row>
    <row r="118" spans="1:19" x14ac:dyDescent="0.25">
      <c r="A118" s="366"/>
      <c r="B118" s="306"/>
      <c r="C118" s="270"/>
      <c r="D118" s="1" t="s">
        <v>34</v>
      </c>
      <c r="E118" s="1">
        <v>1</v>
      </c>
      <c r="F118" s="3">
        <v>3</v>
      </c>
      <c r="G118" s="3">
        <v>3</v>
      </c>
      <c r="H118" s="31"/>
      <c r="I118" s="136"/>
      <c r="J118" s="136">
        <f>4*G118</f>
        <v>12</v>
      </c>
      <c r="K118" s="136">
        <f>5*G118</f>
        <v>15</v>
      </c>
      <c r="L118" s="136">
        <f>4*G118</f>
        <v>12</v>
      </c>
      <c r="M118" s="136">
        <f>4*G118</f>
        <v>12</v>
      </c>
      <c r="N118" s="136">
        <f>5*G118</f>
        <v>15</v>
      </c>
      <c r="O118" s="136">
        <f>4*G118</f>
        <v>12</v>
      </c>
      <c r="P118" s="136">
        <f>5*G118</f>
        <v>15</v>
      </c>
      <c r="Q118" s="136">
        <f>4*G118</f>
        <v>12</v>
      </c>
      <c r="R118" s="136">
        <f>3*G118</f>
        <v>9</v>
      </c>
      <c r="S118" s="36">
        <f>SUM(I118:R118)</f>
        <v>114</v>
      </c>
    </row>
    <row r="119" spans="1:19" x14ac:dyDescent="0.25">
      <c r="A119" s="103"/>
      <c r="B119" s="5"/>
      <c r="C119" s="5"/>
      <c r="D119" s="5"/>
      <c r="E119" s="5"/>
      <c r="F119" s="347" t="s">
        <v>118</v>
      </c>
      <c r="G119" s="348"/>
      <c r="H119" s="27"/>
      <c r="I119" s="69">
        <f t="shared" ref="I119:S119" si="7">SUM(I116:I118)</f>
        <v>0</v>
      </c>
      <c r="J119" s="69">
        <f t="shared" si="7"/>
        <v>122</v>
      </c>
      <c r="K119" s="69">
        <f t="shared" si="7"/>
        <v>110</v>
      </c>
      <c r="L119" s="69">
        <f t="shared" si="7"/>
        <v>122</v>
      </c>
      <c r="M119" s="69">
        <f t="shared" si="7"/>
        <v>127</v>
      </c>
      <c r="N119" s="69">
        <f t="shared" si="7"/>
        <v>120</v>
      </c>
      <c r="O119" s="69">
        <f t="shared" si="7"/>
        <v>112</v>
      </c>
      <c r="P119" s="69">
        <f t="shared" si="7"/>
        <v>115</v>
      </c>
      <c r="Q119" s="69">
        <f t="shared" si="7"/>
        <v>112</v>
      </c>
      <c r="R119" s="69">
        <f t="shared" si="7"/>
        <v>109</v>
      </c>
      <c r="S119" s="195">
        <f t="shared" si="7"/>
        <v>1049</v>
      </c>
    </row>
    <row r="120" spans="1:19" ht="24" customHeight="1" x14ac:dyDescent="0.25">
      <c r="Q120" s="356" t="s">
        <v>198</v>
      </c>
      <c r="R120" s="357"/>
      <c r="S120" s="232">
        <f>S56+S88+S107+S119</f>
        <v>30137</v>
      </c>
    </row>
    <row r="122" spans="1:19" ht="21" x14ac:dyDescent="0.35">
      <c r="B122" s="44"/>
      <c r="C122" s="44"/>
      <c r="D122" s="15"/>
      <c r="E122" s="15"/>
      <c r="F122" s="15"/>
      <c r="G122" s="15"/>
      <c r="H122" s="15"/>
      <c r="I122" s="15"/>
      <c r="J122" s="15"/>
      <c r="K122" s="351" t="s">
        <v>215</v>
      </c>
      <c r="L122" s="352"/>
      <c r="M122" s="352"/>
      <c r="N122" s="352"/>
      <c r="O122" s="352"/>
      <c r="P122" s="353"/>
      <c r="Q122" s="15"/>
      <c r="R122" s="15"/>
    </row>
    <row r="123" spans="1:19" x14ac:dyDescent="0.25">
      <c r="B123" s="46"/>
      <c r="C123" s="46"/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</row>
    <row r="124" spans="1:19" ht="15.75" x14ac:dyDescent="0.25">
      <c r="B124" s="15"/>
      <c r="C124" s="15"/>
      <c r="D124" s="15"/>
      <c r="E124" s="15"/>
      <c r="F124" s="15"/>
      <c r="G124" s="15"/>
      <c r="H124" s="15"/>
      <c r="I124" s="15"/>
      <c r="J124" s="304" t="s">
        <v>109</v>
      </c>
      <c r="K124" s="305"/>
      <c r="L124" s="245" t="s">
        <v>114</v>
      </c>
      <c r="M124" s="15"/>
    </row>
    <row r="125" spans="1:19" ht="18.75" x14ac:dyDescent="0.25">
      <c r="B125" s="15"/>
      <c r="C125" s="15"/>
      <c r="D125" s="15"/>
      <c r="E125" s="15"/>
      <c r="F125" s="15"/>
      <c r="G125" s="15"/>
      <c r="H125" s="15"/>
      <c r="I125" s="15"/>
      <c r="J125" s="354" t="s">
        <v>0</v>
      </c>
      <c r="K125" s="354"/>
      <c r="L125" s="240">
        <f>S56</f>
        <v>16957</v>
      </c>
      <c r="M125" s="15"/>
    </row>
    <row r="126" spans="1:19" ht="18.75" x14ac:dyDescent="0.25">
      <c r="J126" s="355" t="s">
        <v>124</v>
      </c>
      <c r="K126" s="355"/>
      <c r="L126" s="234">
        <f>S88</f>
        <v>9172</v>
      </c>
    </row>
    <row r="127" spans="1:19" ht="18.75" x14ac:dyDescent="0.25">
      <c r="J127" s="350" t="s">
        <v>80</v>
      </c>
      <c r="K127" s="350"/>
      <c r="L127" s="234">
        <f>S107</f>
        <v>2959</v>
      </c>
    </row>
    <row r="128" spans="1:19" ht="18.75" x14ac:dyDescent="0.25">
      <c r="J128" s="349" t="s">
        <v>88</v>
      </c>
      <c r="K128" s="349"/>
      <c r="L128" s="234">
        <f>S119</f>
        <v>1049</v>
      </c>
    </row>
    <row r="129" spans="10:12" x14ac:dyDescent="0.25">
      <c r="J129" s="365" t="s">
        <v>157</v>
      </c>
      <c r="K129" s="365"/>
      <c r="L129" s="242">
        <f>SUM(L125:L128)</f>
        <v>30137</v>
      </c>
    </row>
  </sheetData>
  <mergeCells count="113">
    <mergeCell ref="C43:C46"/>
    <mergeCell ref="C26:C30"/>
    <mergeCell ref="C31:C32"/>
    <mergeCell ref="C33:C34"/>
    <mergeCell ref="C35:C36"/>
    <mergeCell ref="C37:C38"/>
    <mergeCell ref="B62:B65"/>
    <mergeCell ref="B66:B69"/>
    <mergeCell ref="B70:B74"/>
    <mergeCell ref="A57:S57"/>
    <mergeCell ref="A58:S58"/>
    <mergeCell ref="A62:A65"/>
    <mergeCell ref="A66:A69"/>
    <mergeCell ref="A70:A74"/>
    <mergeCell ref="C70:C74"/>
    <mergeCell ref="C66:C69"/>
    <mergeCell ref="C62:C65"/>
    <mergeCell ref="A22:A23"/>
    <mergeCell ref="A24:A25"/>
    <mergeCell ref="A26:A30"/>
    <mergeCell ref="A31:A32"/>
    <mergeCell ref="A33:A34"/>
    <mergeCell ref="A35:A36"/>
    <mergeCell ref="J129:K129"/>
    <mergeCell ref="A82:A83"/>
    <mergeCell ref="A84:A85"/>
    <mergeCell ref="A86:A87"/>
    <mergeCell ref="A115:A118"/>
    <mergeCell ref="A94:A97"/>
    <mergeCell ref="A98:A99"/>
    <mergeCell ref="A100:A101"/>
    <mergeCell ref="A102:A103"/>
    <mergeCell ref="A104:A105"/>
    <mergeCell ref="F88:G88"/>
    <mergeCell ref="B100:B101"/>
    <mergeCell ref="B102:B103"/>
    <mergeCell ref="C22:C23"/>
    <mergeCell ref="C24:C25"/>
    <mergeCell ref="B115:B118"/>
    <mergeCell ref="C39:C40"/>
    <mergeCell ref="C41:C42"/>
    <mergeCell ref="A18:A19"/>
    <mergeCell ref="A20:A21"/>
    <mergeCell ref="A16:A17"/>
    <mergeCell ref="A1:T1"/>
    <mergeCell ref="A2:T2"/>
    <mergeCell ref="A3:T3"/>
    <mergeCell ref="G9:H9"/>
    <mergeCell ref="G10:H10"/>
    <mergeCell ref="G11:H11"/>
    <mergeCell ref="G12:H12"/>
    <mergeCell ref="G13:H13"/>
    <mergeCell ref="A5:T5"/>
    <mergeCell ref="A7:T7"/>
    <mergeCell ref="A8:T8"/>
    <mergeCell ref="C16:C17"/>
    <mergeCell ref="B20:B21"/>
    <mergeCell ref="C18:C19"/>
    <mergeCell ref="C20:C21"/>
    <mergeCell ref="B53:B54"/>
    <mergeCell ref="F56:G56"/>
    <mergeCell ref="A49:A50"/>
    <mergeCell ref="A51:A52"/>
    <mergeCell ref="A53:A54"/>
    <mergeCell ref="C47:C48"/>
    <mergeCell ref="C49:C50"/>
    <mergeCell ref="C51:C52"/>
    <mergeCell ref="C53:C54"/>
    <mergeCell ref="A37:A38"/>
    <mergeCell ref="B37:B38"/>
    <mergeCell ref="A41:A42"/>
    <mergeCell ref="B41:B42"/>
    <mergeCell ref="A43:A44"/>
    <mergeCell ref="A45:A46"/>
    <mergeCell ref="A47:A48"/>
    <mergeCell ref="B49:B50"/>
    <mergeCell ref="B51:B52"/>
    <mergeCell ref="A39:A40"/>
    <mergeCell ref="B39:B40"/>
    <mergeCell ref="B75:B79"/>
    <mergeCell ref="B98:B99"/>
    <mergeCell ref="B80:B81"/>
    <mergeCell ref="B82:B83"/>
    <mergeCell ref="B84:B85"/>
    <mergeCell ref="B86:B87"/>
    <mergeCell ref="B94:B97"/>
    <mergeCell ref="A90:S90"/>
    <mergeCell ref="A91:S91"/>
    <mergeCell ref="A75:A79"/>
    <mergeCell ref="A80:A81"/>
    <mergeCell ref="C75:C79"/>
    <mergeCell ref="C80:C81"/>
    <mergeCell ref="C82:C83"/>
    <mergeCell ref="C84:C85"/>
    <mergeCell ref="C86:C87"/>
    <mergeCell ref="C94:C97"/>
    <mergeCell ref="C98:C99"/>
    <mergeCell ref="A110:T110"/>
    <mergeCell ref="A111:T111"/>
    <mergeCell ref="C115:C118"/>
    <mergeCell ref="C100:C101"/>
    <mergeCell ref="C102:C103"/>
    <mergeCell ref="C104:C105"/>
    <mergeCell ref="F119:G119"/>
    <mergeCell ref="J128:K128"/>
    <mergeCell ref="J127:K127"/>
    <mergeCell ref="K122:P122"/>
    <mergeCell ref="J124:K124"/>
    <mergeCell ref="J125:K125"/>
    <mergeCell ref="J126:K126"/>
    <mergeCell ref="Q120:R120"/>
    <mergeCell ref="B104:B105"/>
    <mergeCell ref="F107:G107"/>
  </mergeCells>
  <pageMargins left="0.70866141732283472" right="0.70866141732283472" top="0.74803149606299213" bottom="0.74803149606299213" header="0.31496062992125984" footer="0.31496062992125984"/>
  <pageSetup paperSize="17" scale="7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7"/>
  <sheetViews>
    <sheetView topLeftCell="E4" zoomScale="86" zoomScaleNormal="86" workbookViewId="0">
      <selection activeCell="S20" sqref="S20"/>
    </sheetView>
  </sheetViews>
  <sheetFormatPr baseColWidth="10" defaultRowHeight="15" x14ac:dyDescent="0.25"/>
  <cols>
    <col min="1" max="1" width="7.5703125" style="61" customWidth="1"/>
    <col min="2" max="3" width="34.28515625" style="61" customWidth="1"/>
    <col min="4" max="4" width="14.42578125" style="61" customWidth="1"/>
    <col min="5" max="5" width="11.42578125" style="61"/>
    <col min="6" max="6" width="12.85546875" style="61" customWidth="1"/>
    <col min="7" max="7" width="16.42578125" style="61" customWidth="1"/>
    <col min="8" max="8" width="2.7109375" style="61" customWidth="1"/>
    <col min="9" max="9" width="12.7109375" style="61" bestFit="1" customWidth="1"/>
    <col min="10" max="10" width="12.5703125" style="61" bestFit="1" customWidth="1"/>
    <col min="11" max="11" width="13.5703125" style="61" customWidth="1"/>
    <col min="12" max="12" width="14" style="61" customWidth="1"/>
    <col min="13" max="14" width="12.5703125" style="61" bestFit="1" customWidth="1"/>
    <col min="15" max="15" width="14.7109375" style="61" customWidth="1"/>
    <col min="16" max="18" width="12.5703125" style="61" bestFit="1" customWidth="1"/>
    <col min="19" max="19" width="16.28515625" style="61" customWidth="1"/>
    <col min="20" max="16384" width="11.42578125" style="61"/>
  </cols>
  <sheetData>
    <row r="1" spans="1:20" ht="18" x14ac:dyDescent="0.25">
      <c r="A1" s="287" t="s">
        <v>110</v>
      </c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345"/>
      <c r="P1" s="345"/>
      <c r="Q1" s="345"/>
      <c r="R1" s="345"/>
      <c r="S1" s="345"/>
      <c r="T1" s="236"/>
    </row>
    <row r="2" spans="1:20" ht="15.75" x14ac:dyDescent="0.25">
      <c r="A2" s="288" t="s">
        <v>111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237"/>
    </row>
    <row r="3" spans="1:20" x14ac:dyDescent="0.25">
      <c r="A3" s="289" t="s">
        <v>112</v>
      </c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4"/>
      <c r="T3" s="238"/>
    </row>
    <row r="4" spans="1:20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</row>
    <row r="5" spans="1:20" ht="18.75" x14ac:dyDescent="0.3">
      <c r="A5" s="294" t="s">
        <v>294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</row>
    <row r="7" spans="1:20" ht="18.75" x14ac:dyDescent="0.3">
      <c r="A7" s="294" t="s">
        <v>188</v>
      </c>
      <c r="B7" s="294"/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</row>
    <row r="8" spans="1:20" ht="15.75" thickBot="1" x14ac:dyDescent="0.3"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</row>
    <row r="9" spans="1:20" ht="23.25" thickBot="1" x14ac:dyDescent="0.3">
      <c r="B9" s="63"/>
      <c r="C9" s="63"/>
      <c r="G9" s="290" t="s">
        <v>119</v>
      </c>
      <c r="H9" s="291"/>
      <c r="I9" s="65" t="s">
        <v>6</v>
      </c>
      <c r="J9" s="65" t="s">
        <v>7</v>
      </c>
      <c r="K9" s="65" t="s">
        <v>8</v>
      </c>
      <c r="L9" s="65" t="s">
        <v>9</v>
      </c>
      <c r="M9" s="65" t="s">
        <v>10</v>
      </c>
      <c r="N9" s="65" t="s">
        <v>104</v>
      </c>
      <c r="O9" s="65" t="s">
        <v>103</v>
      </c>
      <c r="P9" s="65" t="s">
        <v>102</v>
      </c>
      <c r="Q9" s="65" t="s">
        <v>101</v>
      </c>
      <c r="R9" s="65" t="s">
        <v>293</v>
      </c>
      <c r="S9" s="64"/>
    </row>
    <row r="10" spans="1:20" ht="21" customHeight="1" thickBot="1" x14ac:dyDescent="0.3">
      <c r="B10" s="63"/>
      <c r="C10" s="63"/>
      <c r="G10" s="292" t="s">
        <v>200</v>
      </c>
      <c r="H10" s="293"/>
      <c r="I10" s="67">
        <v>22</v>
      </c>
      <c r="J10" s="67">
        <v>20</v>
      </c>
      <c r="K10" s="67">
        <v>22</v>
      </c>
      <c r="L10" s="67">
        <v>23</v>
      </c>
      <c r="M10" s="67">
        <v>21</v>
      </c>
      <c r="N10" s="67">
        <v>21</v>
      </c>
      <c r="O10" s="67">
        <v>20</v>
      </c>
      <c r="P10" s="67">
        <v>20</v>
      </c>
      <c r="Q10" s="67">
        <v>21</v>
      </c>
      <c r="R10" s="66">
        <f>SUM(I10:Q10)</f>
        <v>190</v>
      </c>
      <c r="S10" s="64"/>
    </row>
    <row r="11" spans="1:20" ht="30" customHeight="1" x14ac:dyDescent="0.25">
      <c r="B11" s="63"/>
      <c r="C11" s="63"/>
      <c r="G11" s="385" t="s">
        <v>165</v>
      </c>
      <c r="H11" s="386"/>
      <c r="I11" s="78">
        <v>12</v>
      </c>
      <c r="J11" s="78">
        <v>12</v>
      </c>
      <c r="K11" s="78">
        <v>13</v>
      </c>
      <c r="L11" s="78">
        <v>13</v>
      </c>
      <c r="M11" s="78">
        <v>12</v>
      </c>
      <c r="N11" s="78">
        <v>13</v>
      </c>
      <c r="O11" s="78">
        <v>13</v>
      </c>
      <c r="P11" s="78">
        <v>12</v>
      </c>
      <c r="Q11" s="78">
        <v>13</v>
      </c>
      <c r="R11" s="66">
        <f>SUM(I11:Q11)</f>
        <v>113</v>
      </c>
      <c r="S11" s="64"/>
    </row>
    <row r="12" spans="1:20" ht="17.25" customHeight="1" x14ac:dyDescent="0.25">
      <c r="G12" s="323" t="s">
        <v>122</v>
      </c>
      <c r="H12" s="324"/>
      <c r="I12" s="77">
        <v>9</v>
      </c>
      <c r="J12" s="77">
        <v>8</v>
      </c>
      <c r="K12" s="77">
        <v>9</v>
      </c>
      <c r="L12" s="77">
        <v>9</v>
      </c>
      <c r="M12" s="77">
        <v>8</v>
      </c>
      <c r="N12" s="77">
        <v>9</v>
      </c>
      <c r="O12" s="77">
        <v>9</v>
      </c>
      <c r="P12" s="77">
        <v>8</v>
      </c>
      <c r="Q12" s="77">
        <v>9</v>
      </c>
      <c r="R12" s="68">
        <f>SUM(I12:Q12)</f>
        <v>78</v>
      </c>
      <c r="S12" s="64"/>
    </row>
    <row r="13" spans="1:20" ht="17.25" customHeight="1" x14ac:dyDescent="0.25">
      <c r="G13" s="378" t="s">
        <v>189</v>
      </c>
      <c r="H13" s="379"/>
      <c r="I13" s="188">
        <v>7</v>
      </c>
      <c r="J13" s="188">
        <v>8</v>
      </c>
      <c r="K13" s="188">
        <v>9</v>
      </c>
      <c r="L13" s="188">
        <v>9</v>
      </c>
      <c r="M13" s="188">
        <v>9</v>
      </c>
      <c r="N13" s="188">
        <v>8</v>
      </c>
      <c r="O13" s="188">
        <v>9</v>
      </c>
      <c r="P13" s="188">
        <v>7</v>
      </c>
      <c r="Q13" s="188">
        <v>7</v>
      </c>
      <c r="R13" s="68"/>
      <c r="S13" s="64"/>
    </row>
    <row r="14" spans="1:20" x14ac:dyDescent="0.25">
      <c r="G14" s="389" t="s">
        <v>190</v>
      </c>
      <c r="H14" s="390"/>
      <c r="I14" s="76">
        <v>4</v>
      </c>
      <c r="J14" s="76">
        <v>4</v>
      </c>
      <c r="K14" s="76">
        <v>5</v>
      </c>
      <c r="L14" s="76">
        <v>4</v>
      </c>
      <c r="M14" s="76">
        <v>4</v>
      </c>
      <c r="N14" s="76">
        <v>5</v>
      </c>
      <c r="O14" s="76">
        <v>4</v>
      </c>
      <c r="P14" s="76">
        <v>4</v>
      </c>
      <c r="Q14" s="76">
        <v>5</v>
      </c>
      <c r="R14" s="68">
        <f>SUM(I14:Q14)</f>
        <v>39</v>
      </c>
      <c r="S14" s="62"/>
    </row>
    <row r="17" spans="1:19" ht="39" customHeight="1" x14ac:dyDescent="0.25">
      <c r="A17" s="30" t="s">
        <v>93</v>
      </c>
      <c r="B17" s="74" t="s">
        <v>0</v>
      </c>
      <c r="C17" s="74" t="s">
        <v>222</v>
      </c>
      <c r="D17" s="30" t="s">
        <v>1</v>
      </c>
      <c r="E17" s="74" t="s">
        <v>2</v>
      </c>
      <c r="F17" s="74" t="s">
        <v>3</v>
      </c>
      <c r="G17" s="74" t="s">
        <v>4</v>
      </c>
      <c r="H17" s="25"/>
      <c r="I17" s="59" t="s">
        <v>5</v>
      </c>
      <c r="J17" s="59" t="s">
        <v>6</v>
      </c>
      <c r="K17" s="59" t="s">
        <v>7</v>
      </c>
      <c r="L17" s="59" t="s">
        <v>8</v>
      </c>
      <c r="M17" s="59" t="s">
        <v>9</v>
      </c>
      <c r="N17" s="59" t="s">
        <v>10</v>
      </c>
      <c r="O17" s="59" t="s">
        <v>104</v>
      </c>
      <c r="P17" s="59" t="s">
        <v>103</v>
      </c>
      <c r="Q17" s="59" t="s">
        <v>102</v>
      </c>
      <c r="R17" s="59" t="s">
        <v>101</v>
      </c>
      <c r="S17" s="112" t="s">
        <v>113</v>
      </c>
    </row>
    <row r="18" spans="1:19" x14ac:dyDescent="0.25">
      <c r="A18" s="275">
        <v>1</v>
      </c>
      <c r="B18" s="269" t="s">
        <v>260</v>
      </c>
      <c r="C18" s="269" t="s">
        <v>261</v>
      </c>
      <c r="D18" s="52" t="s">
        <v>15</v>
      </c>
      <c r="E18" s="4"/>
      <c r="F18" s="4"/>
      <c r="G18" s="4"/>
      <c r="H18" s="75"/>
      <c r="I18" s="7"/>
      <c r="J18" s="7"/>
      <c r="K18" s="7"/>
      <c r="L18" s="7"/>
      <c r="M18" s="7"/>
      <c r="N18" s="7"/>
      <c r="O18" s="7"/>
      <c r="P18" s="7"/>
      <c r="Q18" s="7"/>
      <c r="R18" s="7"/>
      <c r="S18" s="5"/>
    </row>
    <row r="19" spans="1:19" ht="20.25" customHeight="1" x14ac:dyDescent="0.25">
      <c r="A19" s="275"/>
      <c r="B19" s="281"/>
      <c r="C19" s="270"/>
      <c r="D19" s="3" t="s">
        <v>45</v>
      </c>
      <c r="E19" s="3">
        <v>1</v>
      </c>
      <c r="F19" s="3">
        <v>6</v>
      </c>
      <c r="G19" s="3">
        <f>E19*F19</f>
        <v>6</v>
      </c>
      <c r="H19" s="120"/>
      <c r="I19" s="170"/>
      <c r="J19" s="170">
        <f>22*G19</f>
        <v>132</v>
      </c>
      <c r="K19" s="170">
        <f>20*G19</f>
        <v>120</v>
      </c>
      <c r="L19" s="170">
        <f>22*G19</f>
        <v>132</v>
      </c>
      <c r="M19" s="170">
        <f>23*G19</f>
        <v>138</v>
      </c>
      <c r="N19" s="170">
        <f>21*G19</f>
        <v>126</v>
      </c>
      <c r="O19" s="170">
        <f>21*G19</f>
        <v>126</v>
      </c>
      <c r="P19" s="170">
        <f>20*G19</f>
        <v>120</v>
      </c>
      <c r="Q19" s="170">
        <f>20*G19</f>
        <v>120</v>
      </c>
      <c r="R19" s="170">
        <f>21*G19</f>
        <v>126</v>
      </c>
      <c r="S19" s="122">
        <f>SUM(I19:R19)</f>
        <v>1140</v>
      </c>
    </row>
    <row r="20" spans="1:19" x14ac:dyDescent="0.25">
      <c r="A20" s="275">
        <v>2</v>
      </c>
      <c r="B20" s="269" t="s">
        <v>260</v>
      </c>
      <c r="C20" s="269" t="s">
        <v>262</v>
      </c>
      <c r="D20" s="52" t="s">
        <v>15</v>
      </c>
      <c r="E20" s="3"/>
      <c r="F20" s="3"/>
      <c r="G20" s="3"/>
      <c r="H20" s="120"/>
      <c r="I20" s="3"/>
      <c r="J20" s="3"/>
      <c r="K20" s="3"/>
      <c r="L20" s="3"/>
      <c r="M20" s="3"/>
      <c r="N20" s="3"/>
      <c r="O20" s="3"/>
      <c r="P20" s="3"/>
      <c r="Q20" s="3"/>
      <c r="R20" s="3"/>
      <c r="S20" s="123"/>
    </row>
    <row r="21" spans="1:19" ht="18.75" customHeight="1" x14ac:dyDescent="0.25">
      <c r="A21" s="275"/>
      <c r="B21" s="281"/>
      <c r="C21" s="270"/>
      <c r="D21" s="3" t="s">
        <v>67</v>
      </c>
      <c r="E21" s="3">
        <v>1</v>
      </c>
      <c r="F21" s="3">
        <v>8</v>
      </c>
      <c r="G21" s="3">
        <f>E21*F21</f>
        <v>8</v>
      </c>
      <c r="H21" s="120"/>
      <c r="I21" s="170"/>
      <c r="J21" s="170">
        <f>22*G21</f>
        <v>176</v>
      </c>
      <c r="K21" s="170">
        <f>20*G21</f>
        <v>160</v>
      </c>
      <c r="L21" s="170">
        <f>22*G21</f>
        <v>176</v>
      </c>
      <c r="M21" s="170">
        <f>23*G21</f>
        <v>184</v>
      </c>
      <c r="N21" s="170">
        <f>21*G21</f>
        <v>168</v>
      </c>
      <c r="O21" s="170">
        <f>21*G21</f>
        <v>168</v>
      </c>
      <c r="P21" s="170">
        <f>20*G21</f>
        <v>160</v>
      </c>
      <c r="Q21" s="170">
        <f>20*G21</f>
        <v>160</v>
      </c>
      <c r="R21" s="170">
        <f>21*G21</f>
        <v>168</v>
      </c>
      <c r="S21" s="122">
        <f>SUM(I21:R21)</f>
        <v>1520</v>
      </c>
    </row>
    <row r="22" spans="1:19" ht="14.25" customHeight="1" x14ac:dyDescent="0.25">
      <c r="A22" s="165"/>
      <c r="B22" s="167"/>
      <c r="C22" s="265"/>
      <c r="D22" s="3"/>
      <c r="E22" s="3"/>
      <c r="F22" s="3"/>
      <c r="G22" s="3"/>
      <c r="H22" s="120"/>
      <c r="I22" s="152"/>
      <c r="J22" s="152"/>
      <c r="K22" s="152"/>
      <c r="L22" s="152"/>
      <c r="M22" s="152"/>
      <c r="N22" s="152"/>
      <c r="O22" s="152"/>
      <c r="P22" s="152"/>
      <c r="Q22" s="387" t="s">
        <v>195</v>
      </c>
      <c r="R22" s="388"/>
      <c r="S22" s="202">
        <f>SUM(S19:S21)</f>
        <v>2660</v>
      </c>
    </row>
    <row r="23" spans="1:19" ht="36.75" customHeight="1" x14ac:dyDescent="0.25">
      <c r="A23" s="130" t="s">
        <v>93</v>
      </c>
      <c r="B23" s="131" t="s">
        <v>107</v>
      </c>
      <c r="C23" s="131"/>
      <c r="D23" s="130" t="s">
        <v>1</v>
      </c>
      <c r="E23" s="131" t="s">
        <v>2</v>
      </c>
      <c r="F23" s="131" t="s">
        <v>3</v>
      </c>
      <c r="G23" s="131" t="s">
        <v>4</v>
      </c>
      <c r="H23" s="25"/>
      <c r="I23" s="95" t="s">
        <v>5</v>
      </c>
      <c r="J23" s="95" t="s">
        <v>6</v>
      </c>
      <c r="K23" s="95" t="s">
        <v>7</v>
      </c>
      <c r="L23" s="95" t="s">
        <v>8</v>
      </c>
      <c r="M23" s="95" t="s">
        <v>9</v>
      </c>
      <c r="N23" s="95" t="s">
        <v>10</v>
      </c>
      <c r="O23" s="95" t="s">
        <v>104</v>
      </c>
      <c r="P23" s="95" t="s">
        <v>103</v>
      </c>
      <c r="Q23" s="95" t="s">
        <v>102</v>
      </c>
      <c r="R23" s="95" t="s">
        <v>101</v>
      </c>
      <c r="S23" s="132" t="s">
        <v>113</v>
      </c>
    </row>
    <row r="24" spans="1:19" ht="26.25" customHeight="1" x14ac:dyDescent="0.25">
      <c r="A24" s="275">
        <v>3</v>
      </c>
      <c r="B24" s="269" t="s">
        <v>263</v>
      </c>
      <c r="C24" s="269" t="s">
        <v>288</v>
      </c>
      <c r="D24" s="187" t="s">
        <v>191</v>
      </c>
      <c r="E24" s="3"/>
      <c r="F24" s="3"/>
      <c r="G24" s="3"/>
      <c r="H24" s="120"/>
      <c r="I24" s="3"/>
      <c r="J24" s="3"/>
      <c r="K24" s="3"/>
      <c r="L24" s="3"/>
      <c r="M24" s="3"/>
      <c r="N24" s="3"/>
      <c r="O24" s="3"/>
      <c r="P24" s="3"/>
      <c r="Q24" s="3"/>
      <c r="R24" s="3"/>
      <c r="S24" s="123"/>
    </row>
    <row r="25" spans="1:19" x14ac:dyDescent="0.25">
      <c r="A25" s="380"/>
      <c r="B25" s="281"/>
      <c r="C25" s="270"/>
      <c r="D25" s="3" t="s">
        <v>16</v>
      </c>
      <c r="E25" s="3">
        <v>1</v>
      </c>
      <c r="F25" s="3">
        <v>8</v>
      </c>
      <c r="G25" s="3">
        <f>E25*F25</f>
        <v>8</v>
      </c>
      <c r="H25" s="120"/>
      <c r="I25" s="208"/>
      <c r="J25" s="208">
        <f>12*G25</f>
        <v>96</v>
      </c>
      <c r="K25" s="208">
        <f>12*G25</f>
        <v>96</v>
      </c>
      <c r="L25" s="208">
        <f>13*G25</f>
        <v>104</v>
      </c>
      <c r="M25" s="208">
        <f>13*G25</f>
        <v>104</v>
      </c>
      <c r="N25" s="208">
        <f>12*G25</f>
        <v>96</v>
      </c>
      <c r="O25" s="208">
        <f>13*G25</f>
        <v>104</v>
      </c>
      <c r="P25" s="208">
        <f>13*G25</f>
        <v>104</v>
      </c>
      <c r="Q25" s="208">
        <f>12*G25</f>
        <v>96</v>
      </c>
      <c r="R25" s="208">
        <f>13*G25</f>
        <v>104</v>
      </c>
      <c r="S25" s="122">
        <f>SUM(I25:R25)</f>
        <v>904</v>
      </c>
    </row>
    <row r="26" spans="1:19" ht="15" customHeight="1" x14ac:dyDescent="0.25">
      <c r="A26" s="275">
        <v>4</v>
      </c>
      <c r="B26" s="269" t="s">
        <v>260</v>
      </c>
      <c r="C26" s="269" t="s">
        <v>264</v>
      </c>
      <c r="D26" s="54" t="s">
        <v>192</v>
      </c>
      <c r="E26" s="3"/>
      <c r="F26" s="3"/>
      <c r="G26" s="3"/>
      <c r="H26" s="120"/>
      <c r="I26" s="3"/>
      <c r="J26" s="3"/>
      <c r="K26" s="3"/>
      <c r="L26" s="3"/>
      <c r="M26" s="3"/>
      <c r="N26" s="3"/>
      <c r="O26" s="3"/>
      <c r="P26" s="3"/>
      <c r="Q26" s="3"/>
      <c r="R26" s="3"/>
      <c r="S26" s="84"/>
    </row>
    <row r="27" spans="1:19" ht="22.5" customHeight="1" x14ac:dyDescent="0.25">
      <c r="A27" s="275"/>
      <c r="B27" s="281"/>
      <c r="C27" s="270"/>
      <c r="D27" s="165" t="s">
        <v>16</v>
      </c>
      <c r="E27" s="165">
        <v>1</v>
      </c>
      <c r="F27" s="165">
        <v>8</v>
      </c>
      <c r="G27" s="165">
        <f>E27*F27</f>
        <v>8</v>
      </c>
      <c r="H27" s="120"/>
      <c r="I27" s="222"/>
      <c r="J27" s="222">
        <f>9*G27</f>
        <v>72</v>
      </c>
      <c r="K27" s="222">
        <f>8*G27</f>
        <v>64</v>
      </c>
      <c r="L27" s="222">
        <f>9*G27</f>
        <v>72</v>
      </c>
      <c r="M27" s="222">
        <f>9*G27</f>
        <v>72</v>
      </c>
      <c r="N27" s="222">
        <f>8*G27</f>
        <v>64</v>
      </c>
      <c r="O27" s="222">
        <f>9*G27</f>
        <v>72</v>
      </c>
      <c r="P27" s="222">
        <f>9*G27</f>
        <v>72</v>
      </c>
      <c r="Q27" s="222">
        <f>8*G27</f>
        <v>64</v>
      </c>
      <c r="R27" s="222">
        <f>9*G27</f>
        <v>72</v>
      </c>
      <c r="S27" s="122">
        <f>SUM(I27:R27)</f>
        <v>624</v>
      </c>
    </row>
    <row r="28" spans="1:19" x14ac:dyDescent="0.25">
      <c r="A28" s="275">
        <v>5</v>
      </c>
      <c r="B28" s="269" t="s">
        <v>263</v>
      </c>
      <c r="C28" s="269" t="s">
        <v>265</v>
      </c>
      <c r="D28" s="52" t="s">
        <v>15</v>
      </c>
      <c r="E28" s="165"/>
      <c r="F28" s="165"/>
      <c r="G28" s="165"/>
      <c r="H28" s="120"/>
      <c r="I28" s="3"/>
      <c r="J28" s="3"/>
      <c r="K28" s="3"/>
      <c r="L28" s="3"/>
      <c r="M28" s="3"/>
      <c r="N28" s="3"/>
      <c r="O28" s="3"/>
      <c r="P28" s="3"/>
      <c r="Q28" s="3"/>
      <c r="R28" s="3"/>
      <c r="S28" s="84"/>
    </row>
    <row r="29" spans="1:19" ht="25.5" customHeight="1" x14ac:dyDescent="0.25">
      <c r="A29" s="322"/>
      <c r="B29" s="281"/>
      <c r="C29" s="270"/>
      <c r="D29" s="165" t="s">
        <v>16</v>
      </c>
      <c r="E29" s="165">
        <v>1</v>
      </c>
      <c r="F29" s="165">
        <v>8</v>
      </c>
      <c r="G29" s="165">
        <f>E29*F29</f>
        <v>8</v>
      </c>
      <c r="H29" s="120"/>
      <c r="I29" s="170"/>
      <c r="J29" s="170">
        <f t="shared" ref="J29" si="0">22*G29</f>
        <v>176</v>
      </c>
      <c r="K29" s="170">
        <f>20*G29</f>
        <v>160</v>
      </c>
      <c r="L29" s="170">
        <f t="shared" ref="L29" si="1">22*G29</f>
        <v>176</v>
      </c>
      <c r="M29" s="170">
        <f t="shared" ref="M29" si="2">23*G29</f>
        <v>184</v>
      </c>
      <c r="N29" s="170">
        <f t="shared" ref="N29" si="3">21*G29</f>
        <v>168</v>
      </c>
      <c r="O29" s="170">
        <f>21*G29</f>
        <v>168</v>
      </c>
      <c r="P29" s="170">
        <f>20*G29</f>
        <v>160</v>
      </c>
      <c r="Q29" s="170">
        <f>20*G29</f>
        <v>160</v>
      </c>
      <c r="R29" s="170">
        <f>21*G29</f>
        <v>168</v>
      </c>
      <c r="S29" s="122">
        <f>SUM(I29:R29)</f>
        <v>1520</v>
      </c>
    </row>
    <row r="30" spans="1:19" x14ac:dyDescent="0.25">
      <c r="A30" s="275">
        <v>6</v>
      </c>
      <c r="B30" s="269" t="s">
        <v>266</v>
      </c>
      <c r="C30" s="269" t="s">
        <v>267</v>
      </c>
      <c r="D30" s="54" t="s">
        <v>192</v>
      </c>
      <c r="E30" s="3"/>
      <c r="F30" s="3"/>
      <c r="G30" s="3"/>
      <c r="H30" s="120"/>
      <c r="I30" s="3"/>
      <c r="J30" s="3"/>
      <c r="K30" s="3"/>
      <c r="L30" s="3"/>
      <c r="M30" s="3"/>
      <c r="N30" s="3"/>
      <c r="O30" s="3"/>
      <c r="P30" s="3"/>
      <c r="Q30" s="3"/>
      <c r="R30" s="3"/>
      <c r="S30" s="84"/>
    </row>
    <row r="31" spans="1:19" ht="24.75" customHeight="1" x14ac:dyDescent="0.25">
      <c r="A31" s="322"/>
      <c r="B31" s="281"/>
      <c r="C31" s="270"/>
      <c r="D31" s="165" t="s">
        <v>34</v>
      </c>
      <c r="E31" s="165">
        <v>1</v>
      </c>
      <c r="F31" s="165">
        <v>4</v>
      </c>
      <c r="G31" s="165">
        <f>E31*F31</f>
        <v>4</v>
      </c>
      <c r="H31" s="120"/>
      <c r="I31" s="222"/>
      <c r="J31" s="222">
        <f>9*G31</f>
        <v>36</v>
      </c>
      <c r="K31" s="222">
        <f>8*G31</f>
        <v>32</v>
      </c>
      <c r="L31" s="222">
        <f>9*G31</f>
        <v>36</v>
      </c>
      <c r="M31" s="222">
        <f>9*G31</f>
        <v>36</v>
      </c>
      <c r="N31" s="222">
        <f>8*G31</f>
        <v>32</v>
      </c>
      <c r="O31" s="222">
        <f>9*G31</f>
        <v>36</v>
      </c>
      <c r="P31" s="222">
        <f>9*G31</f>
        <v>36</v>
      </c>
      <c r="Q31" s="222">
        <f>8*G31</f>
        <v>32</v>
      </c>
      <c r="R31" s="222">
        <f>9*G31</f>
        <v>36</v>
      </c>
      <c r="S31" s="122">
        <f>SUM(I31:R31)</f>
        <v>312</v>
      </c>
    </row>
    <row r="32" spans="1:19" ht="19.5" customHeight="1" x14ac:dyDescent="0.25">
      <c r="A32" s="168"/>
      <c r="B32" s="167"/>
      <c r="C32" s="265"/>
      <c r="D32" s="165"/>
      <c r="E32" s="165"/>
      <c r="F32" s="165"/>
      <c r="G32" s="165"/>
      <c r="H32" s="120"/>
      <c r="I32" s="152"/>
      <c r="J32" s="152"/>
      <c r="K32" s="152"/>
      <c r="L32" s="152"/>
      <c r="M32" s="152"/>
      <c r="N32" s="152"/>
      <c r="O32" s="152"/>
      <c r="P32" s="152"/>
      <c r="Q32" s="369" t="s">
        <v>196</v>
      </c>
      <c r="R32" s="370"/>
      <c r="S32" s="202">
        <f>SUM(S25:S31)</f>
        <v>3360</v>
      </c>
    </row>
    <row r="33" spans="1:19" ht="39.75" customHeight="1" x14ac:dyDescent="0.25">
      <c r="A33" s="100" t="s">
        <v>93</v>
      </c>
      <c r="B33" s="101" t="s">
        <v>80</v>
      </c>
      <c r="C33" s="101"/>
      <c r="D33" s="100" t="s">
        <v>1</v>
      </c>
      <c r="E33" s="101" t="s">
        <v>2</v>
      </c>
      <c r="F33" s="101" t="s">
        <v>3</v>
      </c>
      <c r="G33" s="101" t="s">
        <v>4</v>
      </c>
      <c r="H33" s="25"/>
      <c r="I33" s="60" t="s">
        <v>5</v>
      </c>
      <c r="J33" s="60" t="s">
        <v>6</v>
      </c>
      <c r="K33" s="60" t="s">
        <v>7</v>
      </c>
      <c r="L33" s="60" t="s">
        <v>8</v>
      </c>
      <c r="M33" s="60" t="s">
        <v>9</v>
      </c>
      <c r="N33" s="60" t="s">
        <v>10</v>
      </c>
      <c r="O33" s="60" t="s">
        <v>104</v>
      </c>
      <c r="P33" s="60" t="s">
        <v>103</v>
      </c>
      <c r="Q33" s="60" t="s">
        <v>102</v>
      </c>
      <c r="R33" s="60" t="s">
        <v>101</v>
      </c>
      <c r="S33" s="102" t="s">
        <v>113</v>
      </c>
    </row>
    <row r="34" spans="1:19" ht="19.5" customHeight="1" x14ac:dyDescent="0.25">
      <c r="A34" s="275">
        <v>7</v>
      </c>
      <c r="B34" s="269" t="s">
        <v>269</v>
      </c>
      <c r="C34" s="269" t="s">
        <v>268</v>
      </c>
      <c r="D34" s="94" t="s">
        <v>193</v>
      </c>
      <c r="E34" s="3"/>
      <c r="F34" s="3"/>
      <c r="G34" s="3"/>
      <c r="H34" s="120"/>
      <c r="I34" s="3"/>
      <c r="J34" s="3"/>
      <c r="K34" s="3"/>
      <c r="L34" s="3"/>
      <c r="M34" s="3"/>
      <c r="N34" s="3"/>
      <c r="O34" s="3"/>
      <c r="P34" s="3"/>
      <c r="Q34" s="3"/>
      <c r="R34" s="3"/>
      <c r="S34" s="84"/>
    </row>
    <row r="35" spans="1:19" ht="24.75" customHeight="1" x14ac:dyDescent="0.25">
      <c r="A35" s="275"/>
      <c r="B35" s="281"/>
      <c r="C35" s="270"/>
      <c r="D35" s="14" t="s">
        <v>16</v>
      </c>
      <c r="E35" s="165">
        <v>1</v>
      </c>
      <c r="F35" s="165">
        <v>8</v>
      </c>
      <c r="G35" s="165">
        <f>E35*F35</f>
        <v>8</v>
      </c>
      <c r="H35" s="120"/>
      <c r="I35" s="223"/>
      <c r="J35" s="223">
        <f>8*G35</f>
        <v>64</v>
      </c>
      <c r="K35" s="223">
        <f>8*G35</f>
        <v>64</v>
      </c>
      <c r="L35" s="223">
        <f>9*G35</f>
        <v>72</v>
      </c>
      <c r="M35" s="223">
        <f>9*G35</f>
        <v>72</v>
      </c>
      <c r="N35" s="223">
        <f>9*G35</f>
        <v>72</v>
      </c>
      <c r="O35" s="223">
        <f>8*G35</f>
        <v>64</v>
      </c>
      <c r="P35" s="223">
        <f>9*G35</f>
        <v>72</v>
      </c>
      <c r="Q35" s="223">
        <f>7*G35</f>
        <v>56</v>
      </c>
      <c r="R35" s="223">
        <f>7*G35</f>
        <v>56</v>
      </c>
      <c r="S35" s="122">
        <f>SUM(I35:R35)</f>
        <v>592</v>
      </c>
    </row>
    <row r="36" spans="1:19" ht="20.25" customHeight="1" x14ac:dyDescent="0.25">
      <c r="A36" s="275">
        <v>8</v>
      </c>
      <c r="B36" s="269" t="s">
        <v>270</v>
      </c>
      <c r="C36" s="269" t="s">
        <v>271</v>
      </c>
      <c r="D36" s="79" t="s">
        <v>194</v>
      </c>
      <c r="E36" s="4"/>
      <c r="F36" s="4"/>
      <c r="G36" s="4"/>
      <c r="H36" s="121"/>
      <c r="I36" s="4"/>
      <c r="J36" s="4"/>
      <c r="K36" s="4"/>
      <c r="L36" s="4"/>
      <c r="M36" s="4"/>
      <c r="N36" s="4"/>
      <c r="O36" s="4"/>
      <c r="P36" s="4"/>
      <c r="Q36" s="4"/>
      <c r="R36" s="4"/>
      <c r="S36" s="104"/>
    </row>
    <row r="37" spans="1:19" ht="25.5" customHeight="1" x14ac:dyDescent="0.25">
      <c r="A37" s="322"/>
      <c r="B37" s="281"/>
      <c r="C37" s="270"/>
      <c r="D37" s="165" t="s">
        <v>16</v>
      </c>
      <c r="E37" s="165">
        <v>1</v>
      </c>
      <c r="F37" s="165">
        <v>8</v>
      </c>
      <c r="G37" s="165">
        <f>E37*F37</f>
        <v>8</v>
      </c>
      <c r="H37" s="120"/>
      <c r="I37" s="209"/>
      <c r="J37" s="209">
        <f>4*G37</f>
        <v>32</v>
      </c>
      <c r="K37" s="209">
        <f>4*G37</f>
        <v>32</v>
      </c>
      <c r="L37" s="209">
        <f>5*G37</f>
        <v>40</v>
      </c>
      <c r="M37" s="209">
        <f>4*G37</f>
        <v>32</v>
      </c>
      <c r="N37" s="209">
        <f>4*G37</f>
        <v>32</v>
      </c>
      <c r="O37" s="209">
        <f>5*G37</f>
        <v>40</v>
      </c>
      <c r="P37" s="209">
        <f>4*G37</f>
        <v>32</v>
      </c>
      <c r="Q37" s="209">
        <f>4*G37</f>
        <v>32</v>
      </c>
      <c r="R37" s="209">
        <f>4*G37</f>
        <v>32</v>
      </c>
      <c r="S37" s="122">
        <f>SUM(I37:R37)</f>
        <v>304</v>
      </c>
    </row>
    <row r="38" spans="1:19" ht="18.75" customHeight="1" x14ac:dyDescent="0.25">
      <c r="A38" s="5"/>
      <c r="B38" s="5"/>
      <c r="C38" s="5"/>
      <c r="D38" s="5"/>
      <c r="E38" s="5"/>
      <c r="F38" s="5"/>
      <c r="G38" s="5"/>
      <c r="H38" s="190"/>
      <c r="I38" s="5"/>
      <c r="J38" s="5"/>
      <c r="K38" s="5"/>
      <c r="L38" s="5"/>
      <c r="M38" s="5"/>
      <c r="N38" s="5"/>
      <c r="O38" s="5"/>
      <c r="P38" s="5"/>
      <c r="Q38" s="371" t="s">
        <v>197</v>
      </c>
      <c r="R38" s="372"/>
      <c r="S38" s="191">
        <f>SUM(S35:S37)</f>
        <v>896</v>
      </c>
    </row>
    <row r="39" spans="1:19" ht="17.25" customHeight="1" x14ac:dyDescent="0.25">
      <c r="A39" s="5"/>
      <c r="B39" s="5"/>
      <c r="C39" s="5"/>
      <c r="D39" s="5"/>
      <c r="E39" s="5"/>
      <c r="F39" s="5"/>
      <c r="G39" s="5"/>
      <c r="H39" s="190"/>
      <c r="I39" s="5"/>
      <c r="J39" s="5"/>
      <c r="K39" s="5"/>
      <c r="L39" s="5"/>
      <c r="M39" s="5"/>
      <c r="N39" s="5"/>
      <c r="O39" s="5"/>
      <c r="P39" s="5"/>
      <c r="Q39" s="373" t="s">
        <v>198</v>
      </c>
      <c r="R39" s="374"/>
      <c r="S39" s="189">
        <f>S22+S32+S38</f>
        <v>6916</v>
      </c>
    </row>
    <row r="41" spans="1:19" ht="25.5" customHeight="1" x14ac:dyDescent="0.25">
      <c r="F41" s="15"/>
      <c r="G41" s="15"/>
      <c r="H41" s="15"/>
      <c r="I41" s="336" t="s">
        <v>199</v>
      </c>
      <c r="J41" s="337"/>
      <c r="K41" s="337"/>
      <c r="L41" s="337"/>
      <c r="M41" s="337"/>
      <c r="N41" s="337"/>
      <c r="O41" s="337"/>
      <c r="P41" s="338"/>
      <c r="Q41" s="15"/>
    </row>
    <row r="42" spans="1:19" x14ac:dyDescent="0.25"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</row>
    <row r="43" spans="1:19" ht="31.5" x14ac:dyDescent="0.25">
      <c r="F43" s="15"/>
      <c r="G43" s="383" t="s">
        <v>109</v>
      </c>
      <c r="H43" s="383"/>
      <c r="I43" s="383"/>
      <c r="J43" s="383"/>
      <c r="K43" s="383"/>
      <c r="L43" s="83" t="s">
        <v>114</v>
      </c>
    </row>
    <row r="44" spans="1:19" ht="24.75" customHeight="1" x14ac:dyDescent="0.25">
      <c r="F44" s="81"/>
      <c r="G44" s="384" t="s">
        <v>125</v>
      </c>
      <c r="H44" s="384"/>
      <c r="I44" s="384"/>
      <c r="J44" s="384"/>
      <c r="K44" s="384"/>
      <c r="L44" s="215">
        <f>S22</f>
        <v>2660</v>
      </c>
    </row>
    <row r="45" spans="1:19" ht="24.75" customHeight="1" x14ac:dyDescent="0.25">
      <c r="F45" s="81"/>
      <c r="G45" s="381" t="s">
        <v>107</v>
      </c>
      <c r="H45" s="381"/>
      <c r="I45" s="381"/>
      <c r="J45" s="381"/>
      <c r="K45" s="381"/>
      <c r="L45" s="215">
        <f>S32</f>
        <v>3360</v>
      </c>
    </row>
    <row r="46" spans="1:19" ht="24.75" customHeight="1" x14ac:dyDescent="0.25">
      <c r="F46" s="82"/>
      <c r="G46" s="382" t="s">
        <v>126</v>
      </c>
      <c r="H46" s="382"/>
      <c r="I46" s="382"/>
      <c r="J46" s="382"/>
      <c r="K46" s="382"/>
      <c r="L46" s="203">
        <f>S38</f>
        <v>896</v>
      </c>
    </row>
    <row r="47" spans="1:19" ht="22.5" customHeight="1" x14ac:dyDescent="0.25">
      <c r="G47" s="375" t="s">
        <v>157</v>
      </c>
      <c r="H47" s="376"/>
      <c r="I47" s="376"/>
      <c r="J47" s="376"/>
      <c r="K47" s="377"/>
      <c r="L47" s="203">
        <f>SUM(L44:L46)</f>
        <v>6916</v>
      </c>
    </row>
  </sheetData>
  <mergeCells count="45">
    <mergeCell ref="C18:C19"/>
    <mergeCell ref="G9:H9"/>
    <mergeCell ref="G10:H10"/>
    <mergeCell ref="G11:H11"/>
    <mergeCell ref="G12:H12"/>
    <mergeCell ref="Q22:R22"/>
    <mergeCell ref="G14:H14"/>
    <mergeCell ref="A1:S1"/>
    <mergeCell ref="A2:S2"/>
    <mergeCell ref="A3:S3"/>
    <mergeCell ref="A5:S5"/>
    <mergeCell ref="A7:S7"/>
    <mergeCell ref="G47:K47"/>
    <mergeCell ref="G13:H13"/>
    <mergeCell ref="A20:A21"/>
    <mergeCell ref="B20:B21"/>
    <mergeCell ref="A24:A25"/>
    <mergeCell ref="B24:B25"/>
    <mergeCell ref="A26:A27"/>
    <mergeCell ref="B26:B27"/>
    <mergeCell ref="G45:K45"/>
    <mergeCell ref="G46:K46"/>
    <mergeCell ref="G43:K43"/>
    <mergeCell ref="G44:K44"/>
    <mergeCell ref="A18:A19"/>
    <mergeCell ref="B18:B19"/>
    <mergeCell ref="A36:A37"/>
    <mergeCell ref="B36:B37"/>
    <mergeCell ref="I41:P41"/>
    <mergeCell ref="Q32:R32"/>
    <mergeCell ref="Q38:R38"/>
    <mergeCell ref="Q39:R39"/>
    <mergeCell ref="C34:C35"/>
    <mergeCell ref="C36:C37"/>
    <mergeCell ref="A28:A29"/>
    <mergeCell ref="B28:B29"/>
    <mergeCell ref="A30:A31"/>
    <mergeCell ref="B30:B31"/>
    <mergeCell ref="A34:A35"/>
    <mergeCell ref="B34:B35"/>
    <mergeCell ref="C20:C21"/>
    <mergeCell ref="C24:C25"/>
    <mergeCell ref="C26:C27"/>
    <mergeCell ref="C28:C29"/>
    <mergeCell ref="C30:C31"/>
  </mergeCells>
  <pageMargins left="0.70866141732283472" right="0.70866141732283472" top="0.74803149606299213" bottom="0.74803149606299213" header="0.31496062992125984" footer="0.31496062992125984"/>
  <pageSetup paperSize="17" scale="7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7"/>
  <sheetViews>
    <sheetView topLeftCell="G1" workbookViewId="0">
      <selection activeCell="L20" sqref="L20"/>
    </sheetView>
  </sheetViews>
  <sheetFormatPr baseColWidth="10" defaultRowHeight="15" x14ac:dyDescent="0.25"/>
  <cols>
    <col min="1" max="1" width="6.85546875" style="61" customWidth="1"/>
    <col min="2" max="3" width="29.7109375" style="61" customWidth="1"/>
    <col min="4" max="4" width="14.85546875" style="61" customWidth="1"/>
    <col min="5" max="5" width="12.42578125" style="61" customWidth="1"/>
    <col min="6" max="6" width="14.140625" style="61" customWidth="1"/>
    <col min="7" max="7" width="13.5703125" style="61" customWidth="1"/>
    <col min="8" max="8" width="2.7109375" style="61" customWidth="1"/>
    <col min="9" max="9" width="12.7109375" style="61" bestFit="1" customWidth="1"/>
    <col min="10" max="10" width="12.5703125" style="61" bestFit="1" customWidth="1"/>
    <col min="11" max="11" width="13.5703125" style="61" customWidth="1"/>
    <col min="12" max="14" width="12.5703125" style="61" bestFit="1" customWidth="1"/>
    <col min="15" max="15" width="14.7109375" style="61" customWidth="1"/>
    <col min="16" max="18" width="12.5703125" style="61" bestFit="1" customWidth="1"/>
    <col min="19" max="19" width="16.28515625" style="61" customWidth="1"/>
    <col min="20" max="16384" width="11.42578125" style="61"/>
  </cols>
  <sheetData>
    <row r="1" spans="1:20" ht="18" x14ac:dyDescent="0.25">
      <c r="A1" s="287" t="s">
        <v>110</v>
      </c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345"/>
      <c r="P1" s="345"/>
      <c r="Q1" s="345"/>
      <c r="R1" s="345"/>
      <c r="S1" s="345"/>
      <c r="T1" s="236"/>
    </row>
    <row r="2" spans="1:20" ht="15.75" x14ac:dyDescent="0.25">
      <c r="A2" s="288" t="s">
        <v>111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S2" s="288"/>
      <c r="T2" s="237"/>
    </row>
    <row r="3" spans="1:20" x14ac:dyDescent="0.25">
      <c r="A3" s="289" t="s">
        <v>112</v>
      </c>
      <c r="B3" s="344"/>
      <c r="C3" s="344"/>
      <c r="D3" s="344"/>
      <c r="E3" s="344"/>
      <c r="F3" s="344"/>
      <c r="G3" s="344"/>
      <c r="H3" s="344"/>
      <c r="I3" s="344"/>
      <c r="J3" s="344"/>
      <c r="K3" s="344"/>
      <c r="L3" s="344"/>
      <c r="M3" s="344"/>
      <c r="N3" s="344"/>
      <c r="O3" s="344"/>
      <c r="P3" s="344"/>
      <c r="Q3" s="344"/>
      <c r="R3" s="344"/>
      <c r="S3" s="344"/>
      <c r="T3" s="238"/>
    </row>
    <row r="4" spans="1:20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</row>
    <row r="5" spans="1:20" ht="18.75" x14ac:dyDescent="0.3">
      <c r="A5" s="294" t="s">
        <v>294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</row>
    <row r="7" spans="1:20" ht="18.75" x14ac:dyDescent="0.3">
      <c r="A7" s="294" t="s">
        <v>143</v>
      </c>
      <c r="B7" s="294"/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</row>
    <row r="8" spans="1:20" ht="15.75" thickBot="1" x14ac:dyDescent="0.3"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</row>
    <row r="9" spans="1:20" ht="23.25" thickBot="1" x14ac:dyDescent="0.3">
      <c r="B9" s="63"/>
      <c r="C9" s="63"/>
      <c r="G9" s="290" t="s">
        <v>119</v>
      </c>
      <c r="H9" s="291"/>
      <c r="I9" s="65" t="s">
        <v>6</v>
      </c>
      <c r="J9" s="65" t="s">
        <v>7</v>
      </c>
      <c r="K9" s="65" t="s">
        <v>8</v>
      </c>
      <c r="L9" s="65" t="s">
        <v>9</v>
      </c>
      <c r="M9" s="65" t="s">
        <v>10</v>
      </c>
      <c r="N9" s="65" t="s">
        <v>104</v>
      </c>
      <c r="O9" s="65" t="s">
        <v>103</v>
      </c>
      <c r="P9" s="65" t="s">
        <v>102</v>
      </c>
      <c r="Q9" s="65" t="s">
        <v>101</v>
      </c>
      <c r="R9" s="65" t="s">
        <v>293</v>
      </c>
      <c r="S9" s="64"/>
    </row>
    <row r="10" spans="1:20" ht="22.5" customHeight="1" x14ac:dyDescent="0.25">
      <c r="B10" s="63"/>
      <c r="C10" s="63"/>
      <c r="G10" s="292" t="s">
        <v>120</v>
      </c>
      <c r="H10" s="293"/>
      <c r="I10" s="67">
        <v>22</v>
      </c>
      <c r="J10" s="67">
        <v>19</v>
      </c>
      <c r="K10" s="67">
        <v>22</v>
      </c>
      <c r="L10" s="67">
        <v>23</v>
      </c>
      <c r="M10" s="67">
        <v>21</v>
      </c>
      <c r="N10" s="67">
        <v>20</v>
      </c>
      <c r="O10" s="67">
        <v>21</v>
      </c>
      <c r="P10" s="67">
        <v>20</v>
      </c>
      <c r="Q10" s="67">
        <v>22</v>
      </c>
      <c r="R10" s="66">
        <f>SUM(I10:Q10)</f>
        <v>190</v>
      </c>
      <c r="S10" s="64"/>
    </row>
    <row r="13" spans="1:20" ht="24" x14ac:dyDescent="0.25">
      <c r="A13" s="30" t="s">
        <v>93</v>
      </c>
      <c r="B13" s="74" t="s">
        <v>0</v>
      </c>
      <c r="C13" s="74"/>
      <c r="D13" s="30" t="s">
        <v>1</v>
      </c>
      <c r="E13" s="74" t="s">
        <v>2</v>
      </c>
      <c r="F13" s="74" t="s">
        <v>3</v>
      </c>
      <c r="G13" s="74" t="s">
        <v>4</v>
      </c>
      <c r="H13" s="74"/>
      <c r="I13" s="59" t="s">
        <v>5</v>
      </c>
      <c r="J13" s="59" t="s">
        <v>6</v>
      </c>
      <c r="K13" s="59" t="s">
        <v>7</v>
      </c>
      <c r="L13" s="59" t="s">
        <v>8</v>
      </c>
      <c r="M13" s="59" t="s">
        <v>9</v>
      </c>
      <c r="N13" s="59" t="s">
        <v>10</v>
      </c>
      <c r="O13" s="59" t="s">
        <v>104</v>
      </c>
      <c r="P13" s="59" t="s">
        <v>103</v>
      </c>
      <c r="Q13" s="59" t="s">
        <v>102</v>
      </c>
      <c r="R13" s="59" t="s">
        <v>101</v>
      </c>
      <c r="S13" s="112" t="s">
        <v>113</v>
      </c>
    </row>
    <row r="14" spans="1:20" x14ac:dyDescent="0.25">
      <c r="A14" s="335">
        <v>1</v>
      </c>
      <c r="B14" s="269" t="s">
        <v>272</v>
      </c>
      <c r="C14" s="269" t="s">
        <v>273</v>
      </c>
      <c r="D14" s="52" t="s">
        <v>15</v>
      </c>
      <c r="E14" s="4"/>
      <c r="F14" s="4"/>
      <c r="G14" s="4"/>
      <c r="H14" s="75"/>
      <c r="I14" s="7"/>
      <c r="J14" s="7"/>
      <c r="K14" s="7"/>
      <c r="L14" s="7"/>
      <c r="M14" s="7"/>
      <c r="N14" s="7"/>
      <c r="O14" s="7"/>
      <c r="P14" s="7"/>
      <c r="Q14" s="7"/>
      <c r="R14" s="7"/>
      <c r="S14" s="5"/>
    </row>
    <row r="15" spans="1:20" x14ac:dyDescent="0.25">
      <c r="A15" s="392"/>
      <c r="B15" s="306"/>
      <c r="C15" s="312"/>
      <c r="D15" s="3" t="s">
        <v>144</v>
      </c>
      <c r="E15" s="3">
        <v>1</v>
      </c>
      <c r="F15" s="3">
        <v>7</v>
      </c>
      <c r="G15" s="3">
        <f>E15*F15</f>
        <v>7</v>
      </c>
      <c r="H15" s="120"/>
      <c r="I15" s="170"/>
      <c r="J15" s="170">
        <f>22*G15</f>
        <v>154</v>
      </c>
      <c r="K15" s="170">
        <f>19*G15</f>
        <v>133</v>
      </c>
      <c r="L15" s="170">
        <f>22*G15</f>
        <v>154</v>
      </c>
      <c r="M15" s="170">
        <f>23*G15</f>
        <v>161</v>
      </c>
      <c r="N15" s="170">
        <f>21*G15</f>
        <v>147</v>
      </c>
      <c r="O15" s="170">
        <f>20*G15</f>
        <v>140</v>
      </c>
      <c r="P15" s="170">
        <f>21*G15</f>
        <v>147</v>
      </c>
      <c r="Q15" s="170">
        <f>20*G15</f>
        <v>140</v>
      </c>
      <c r="R15" s="170">
        <f>22*G15</f>
        <v>154</v>
      </c>
      <c r="S15" s="159">
        <f>SUM(I15:R15)</f>
        <v>1330</v>
      </c>
    </row>
    <row r="16" spans="1:20" x14ac:dyDescent="0.25">
      <c r="A16" s="309"/>
      <c r="B16" s="281"/>
      <c r="C16" s="270"/>
      <c r="D16" s="3" t="s">
        <v>145</v>
      </c>
      <c r="E16" s="3">
        <v>1</v>
      </c>
      <c r="F16" s="3">
        <v>4</v>
      </c>
      <c r="G16" s="3">
        <f>E16*F16</f>
        <v>4</v>
      </c>
      <c r="H16" s="120"/>
      <c r="I16" s="170"/>
      <c r="J16" s="170">
        <f>22*G16</f>
        <v>88</v>
      </c>
      <c r="K16" s="170">
        <f>19*G16</f>
        <v>76</v>
      </c>
      <c r="L16" s="170">
        <f>22*G16</f>
        <v>88</v>
      </c>
      <c r="M16" s="170">
        <f>23*G16</f>
        <v>92</v>
      </c>
      <c r="N16" s="170">
        <f>21*G16</f>
        <v>84</v>
      </c>
      <c r="O16" s="170">
        <f>20*G16</f>
        <v>80</v>
      </c>
      <c r="P16" s="170">
        <f>21*G16</f>
        <v>84</v>
      </c>
      <c r="Q16" s="170">
        <f>20*G16</f>
        <v>80</v>
      </c>
      <c r="R16" s="170">
        <f>22*G16</f>
        <v>88</v>
      </c>
      <c r="S16" s="159">
        <f>SUM(I16:R16)</f>
        <v>760</v>
      </c>
    </row>
    <row r="17" spans="1:19" x14ac:dyDescent="0.25">
      <c r="A17" s="335">
        <v>2</v>
      </c>
      <c r="B17" s="269" t="s">
        <v>274</v>
      </c>
      <c r="C17" s="269" t="s">
        <v>277</v>
      </c>
      <c r="D17" s="52" t="s">
        <v>15</v>
      </c>
      <c r="E17" s="3"/>
      <c r="F17" s="3"/>
      <c r="G17" s="3"/>
      <c r="H17" s="120"/>
      <c r="I17" s="152"/>
      <c r="J17" s="152"/>
      <c r="K17" s="152"/>
      <c r="L17" s="152"/>
      <c r="M17" s="152"/>
      <c r="N17" s="152"/>
      <c r="O17" s="152"/>
      <c r="P17" s="152"/>
      <c r="Q17" s="153"/>
      <c r="R17" s="154"/>
      <c r="S17" s="155"/>
    </row>
    <row r="18" spans="1:19" ht="19.5" customHeight="1" x14ac:dyDescent="0.25">
      <c r="A18" s="393"/>
      <c r="B18" s="270"/>
      <c r="C18" s="270"/>
      <c r="D18" s="125" t="s">
        <v>146</v>
      </c>
      <c r="E18" s="125">
        <v>1</v>
      </c>
      <c r="F18" s="125">
        <v>4</v>
      </c>
      <c r="G18" s="125">
        <f>E18*F18</f>
        <v>4</v>
      </c>
      <c r="H18" s="156"/>
      <c r="I18" s="170"/>
      <c r="J18" s="170">
        <f>22*G18</f>
        <v>88</v>
      </c>
      <c r="K18" s="170">
        <f>19*G18</f>
        <v>76</v>
      </c>
      <c r="L18" s="170">
        <f>22*G18</f>
        <v>88</v>
      </c>
      <c r="M18" s="170">
        <f>23*G18</f>
        <v>92</v>
      </c>
      <c r="N18" s="170">
        <f>21*G18</f>
        <v>84</v>
      </c>
      <c r="O18" s="170">
        <f>20*G18</f>
        <v>80</v>
      </c>
      <c r="P18" s="170">
        <f>21*G18</f>
        <v>84</v>
      </c>
      <c r="Q18" s="170">
        <f>20*G18</f>
        <v>80</v>
      </c>
      <c r="R18" s="170">
        <f>22*G18</f>
        <v>88</v>
      </c>
      <c r="S18" s="159">
        <f>SUM(I18:R18)</f>
        <v>760</v>
      </c>
    </row>
    <row r="19" spans="1:19" x14ac:dyDescent="0.25">
      <c r="A19" s="127"/>
      <c r="B19" s="129"/>
      <c r="C19" s="265"/>
      <c r="D19" s="3"/>
      <c r="E19" s="3"/>
      <c r="F19" s="3"/>
      <c r="G19" s="3"/>
      <c r="H19" s="120"/>
      <c r="I19" s="152"/>
      <c r="J19" s="152"/>
      <c r="K19" s="152"/>
      <c r="L19" s="152"/>
      <c r="M19" s="152"/>
      <c r="N19" s="152"/>
      <c r="O19" s="152"/>
      <c r="P19" s="152"/>
      <c r="Q19" s="394" t="s">
        <v>139</v>
      </c>
      <c r="R19" s="395"/>
      <c r="S19" s="159">
        <f>SUM(S15:S18)</f>
        <v>2850</v>
      </c>
    </row>
    <row r="20" spans="1:19" ht="24" x14ac:dyDescent="0.25">
      <c r="A20" s="130" t="s">
        <v>93</v>
      </c>
      <c r="B20" s="131" t="s">
        <v>107</v>
      </c>
      <c r="C20" s="131"/>
      <c r="D20" s="130" t="s">
        <v>1</v>
      </c>
      <c r="E20" s="131" t="s">
        <v>2</v>
      </c>
      <c r="F20" s="131" t="s">
        <v>3</v>
      </c>
      <c r="G20" s="131" t="s">
        <v>4</v>
      </c>
      <c r="H20" s="131"/>
      <c r="I20" s="95" t="s">
        <v>5</v>
      </c>
      <c r="J20" s="95" t="s">
        <v>6</v>
      </c>
      <c r="K20" s="95" t="s">
        <v>7</v>
      </c>
      <c r="L20" s="95" t="s">
        <v>8</v>
      </c>
      <c r="M20" s="95" t="s">
        <v>9</v>
      </c>
      <c r="N20" s="95" t="s">
        <v>10</v>
      </c>
      <c r="O20" s="95" t="s">
        <v>104</v>
      </c>
      <c r="P20" s="95" t="s">
        <v>103</v>
      </c>
      <c r="Q20" s="95" t="s">
        <v>102</v>
      </c>
      <c r="R20" s="95" t="s">
        <v>101</v>
      </c>
      <c r="S20" s="132" t="s">
        <v>113</v>
      </c>
    </row>
    <row r="21" spans="1:19" x14ac:dyDescent="0.25">
      <c r="A21" s="275">
        <v>3</v>
      </c>
      <c r="B21" s="269" t="s">
        <v>272</v>
      </c>
      <c r="C21" s="269" t="s">
        <v>275</v>
      </c>
      <c r="D21" s="52" t="s">
        <v>15</v>
      </c>
      <c r="E21" s="3"/>
      <c r="F21" s="3"/>
      <c r="G21" s="3"/>
      <c r="H21" s="120"/>
      <c r="I21" s="3"/>
      <c r="J21" s="3"/>
      <c r="K21" s="3"/>
      <c r="L21" s="3"/>
      <c r="M21" s="3"/>
      <c r="N21" s="3"/>
      <c r="O21" s="3"/>
      <c r="P21" s="3"/>
      <c r="Q21" s="3"/>
      <c r="R21" s="3"/>
      <c r="S21" s="151"/>
    </row>
    <row r="22" spans="1:19" ht="35.25" customHeight="1" x14ac:dyDescent="0.25">
      <c r="A22" s="275"/>
      <c r="B22" s="306"/>
      <c r="C22" s="270"/>
      <c r="D22" s="125" t="s">
        <v>146</v>
      </c>
      <c r="E22" s="125">
        <v>1</v>
      </c>
      <c r="F22" s="125">
        <v>4</v>
      </c>
      <c r="G22" s="125">
        <f>E22*F22</f>
        <v>4</v>
      </c>
      <c r="H22" s="120"/>
      <c r="I22" s="170"/>
      <c r="J22" s="170">
        <f>22*G22</f>
        <v>88</v>
      </c>
      <c r="K22" s="170">
        <f>19*G22</f>
        <v>76</v>
      </c>
      <c r="L22" s="170">
        <f>22*G22</f>
        <v>88</v>
      </c>
      <c r="M22" s="170">
        <f>23*G22</f>
        <v>92</v>
      </c>
      <c r="N22" s="170">
        <f>21*G22</f>
        <v>84</v>
      </c>
      <c r="O22" s="170">
        <f>20*G22</f>
        <v>80</v>
      </c>
      <c r="P22" s="170">
        <f>21*G22</f>
        <v>84</v>
      </c>
      <c r="Q22" s="170">
        <f>20*G22</f>
        <v>80</v>
      </c>
      <c r="R22" s="170">
        <f>22*G22</f>
        <v>88</v>
      </c>
      <c r="S22" s="159">
        <f>SUM(I22:R22)</f>
        <v>760</v>
      </c>
    </row>
    <row r="23" spans="1:19" ht="20.25" customHeight="1" x14ac:dyDescent="0.25">
      <c r="A23" s="125"/>
      <c r="B23" s="157"/>
      <c r="C23" s="267"/>
      <c r="D23" s="125"/>
      <c r="E23" s="125"/>
      <c r="F23" s="125"/>
      <c r="G23" s="125"/>
      <c r="H23" s="120"/>
      <c r="I23" s="152"/>
      <c r="J23" s="152"/>
      <c r="K23" s="152"/>
      <c r="L23" s="152"/>
      <c r="M23" s="152"/>
      <c r="N23" s="152"/>
      <c r="O23" s="152"/>
      <c r="P23" s="152"/>
      <c r="Q23" s="396" t="s">
        <v>140</v>
      </c>
      <c r="R23" s="397"/>
      <c r="S23" s="159">
        <f>SUM(S22)</f>
        <v>760</v>
      </c>
    </row>
    <row r="24" spans="1:19" ht="51.75" customHeight="1" x14ac:dyDescent="0.25">
      <c r="A24" s="100" t="s">
        <v>93</v>
      </c>
      <c r="B24" s="101" t="s">
        <v>80</v>
      </c>
      <c r="C24" s="101"/>
      <c r="D24" s="100" t="s">
        <v>1</v>
      </c>
      <c r="E24" s="101" t="s">
        <v>2</v>
      </c>
      <c r="F24" s="101" t="s">
        <v>3</v>
      </c>
      <c r="G24" s="101" t="s">
        <v>4</v>
      </c>
      <c r="H24" s="101"/>
      <c r="I24" s="60" t="s">
        <v>5</v>
      </c>
      <c r="J24" s="60" t="s">
        <v>6</v>
      </c>
      <c r="K24" s="60" t="s">
        <v>7</v>
      </c>
      <c r="L24" s="60" t="s">
        <v>8</v>
      </c>
      <c r="M24" s="60" t="s">
        <v>9</v>
      </c>
      <c r="N24" s="60" t="s">
        <v>10</v>
      </c>
      <c r="O24" s="60" t="s">
        <v>104</v>
      </c>
      <c r="P24" s="60" t="s">
        <v>103</v>
      </c>
      <c r="Q24" s="60" t="s">
        <v>102</v>
      </c>
      <c r="R24" s="60" t="s">
        <v>101</v>
      </c>
      <c r="S24" s="102" t="s">
        <v>113</v>
      </c>
    </row>
    <row r="25" spans="1:19" x14ac:dyDescent="0.25">
      <c r="A25" s="275">
        <v>4</v>
      </c>
      <c r="B25" s="269" t="s">
        <v>272</v>
      </c>
      <c r="C25" s="269" t="s">
        <v>276</v>
      </c>
      <c r="D25" s="52" t="s">
        <v>15</v>
      </c>
      <c r="E25" s="3"/>
      <c r="F25" s="3"/>
      <c r="G25" s="3"/>
      <c r="H25" s="120"/>
      <c r="I25" s="3"/>
      <c r="J25" s="3"/>
      <c r="K25" s="3"/>
      <c r="L25" s="3"/>
      <c r="M25" s="3"/>
      <c r="N25" s="3"/>
      <c r="O25" s="3"/>
      <c r="P25" s="3"/>
      <c r="Q25" s="3"/>
      <c r="R25" s="3"/>
      <c r="S25" s="151"/>
    </row>
    <row r="26" spans="1:19" ht="30" customHeight="1" x14ac:dyDescent="0.25">
      <c r="A26" s="380"/>
      <c r="B26" s="281"/>
      <c r="C26" s="270"/>
      <c r="D26" s="125" t="s">
        <v>30</v>
      </c>
      <c r="E26" s="125">
        <v>1</v>
      </c>
      <c r="F26" s="125">
        <v>2</v>
      </c>
      <c r="G26" s="125">
        <f>E26*F26</f>
        <v>2</v>
      </c>
      <c r="H26" s="120"/>
      <c r="I26" s="170"/>
      <c r="J26" s="170">
        <f>22*G26</f>
        <v>44</v>
      </c>
      <c r="K26" s="170">
        <f>19*G26</f>
        <v>38</v>
      </c>
      <c r="L26" s="170">
        <f>22*G26</f>
        <v>44</v>
      </c>
      <c r="M26" s="170">
        <f>23*G26</f>
        <v>46</v>
      </c>
      <c r="N26" s="170">
        <f>21*G26</f>
        <v>42</v>
      </c>
      <c r="O26" s="170">
        <f>20*G26</f>
        <v>40</v>
      </c>
      <c r="P26" s="170">
        <f>21*G26</f>
        <v>42</v>
      </c>
      <c r="Q26" s="170">
        <f>20*G26</f>
        <v>40</v>
      </c>
      <c r="R26" s="170">
        <f>22*G26</f>
        <v>44</v>
      </c>
      <c r="S26" s="159">
        <f>SUM(I26:R26)</f>
        <v>380</v>
      </c>
    </row>
    <row r="27" spans="1:19" x14ac:dyDescent="0.25">
      <c r="A27" s="5"/>
      <c r="B27" s="158"/>
      <c r="C27" s="158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91" t="s">
        <v>147</v>
      </c>
      <c r="R27" s="391"/>
      <c r="S27" s="128">
        <f>SUM(S26)</f>
        <v>380</v>
      </c>
    </row>
    <row r="28" spans="1:19" x14ac:dyDescent="0.25">
      <c r="A28" s="20"/>
      <c r="B28" s="126"/>
      <c r="C28" s="264"/>
      <c r="D28" s="126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298" t="s">
        <v>148</v>
      </c>
      <c r="R28" s="298"/>
      <c r="S28" s="233">
        <f>S19+S23+S27</f>
        <v>3990</v>
      </c>
    </row>
    <row r="29" spans="1:19" x14ac:dyDescent="0.25">
      <c r="A29" s="44"/>
      <c r="B29" s="17"/>
      <c r="C29" s="17"/>
      <c r="D29" s="17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6"/>
    </row>
    <row r="30" spans="1:19" x14ac:dyDescent="0.25">
      <c r="A30" s="44"/>
      <c r="B30" s="17"/>
      <c r="C30" s="17"/>
      <c r="D30" s="17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6"/>
    </row>
    <row r="31" spans="1:19" ht="24" customHeight="1" x14ac:dyDescent="0.25">
      <c r="A31" s="44"/>
      <c r="B31" s="17"/>
      <c r="C31" s="17"/>
      <c r="D31" s="17"/>
      <c r="E31" s="15"/>
      <c r="F31" s="15"/>
      <c r="G31" s="15"/>
      <c r="H31" s="15"/>
      <c r="I31" s="336" t="s">
        <v>169</v>
      </c>
      <c r="J31" s="337"/>
      <c r="K31" s="337"/>
      <c r="L31" s="337"/>
      <c r="M31" s="337"/>
      <c r="N31" s="337"/>
      <c r="O31" s="337"/>
      <c r="P31" s="338"/>
      <c r="Q31" s="15"/>
      <c r="R31" s="15"/>
      <c r="S31" s="16"/>
    </row>
    <row r="32" spans="1:19" x14ac:dyDescent="0.25"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</row>
    <row r="33" spans="6:12" ht="31.5" x14ac:dyDescent="0.25">
      <c r="F33" s="15"/>
      <c r="G33" s="383" t="s">
        <v>109</v>
      </c>
      <c r="H33" s="383"/>
      <c r="I33" s="383"/>
      <c r="J33" s="383"/>
      <c r="K33" s="383"/>
      <c r="L33" s="124" t="s">
        <v>114</v>
      </c>
    </row>
    <row r="34" spans="6:12" ht="27" customHeight="1" x14ac:dyDescent="0.25">
      <c r="F34" s="81"/>
      <c r="G34" s="398" t="s">
        <v>125</v>
      </c>
      <c r="H34" s="398"/>
      <c r="I34" s="398"/>
      <c r="J34" s="398"/>
      <c r="K34" s="398"/>
      <c r="L34" s="215">
        <f>S19</f>
        <v>2850</v>
      </c>
    </row>
    <row r="35" spans="6:12" ht="27" customHeight="1" x14ac:dyDescent="0.25">
      <c r="F35" s="81"/>
      <c r="G35" s="400" t="s">
        <v>107</v>
      </c>
      <c r="H35" s="400"/>
      <c r="I35" s="400"/>
      <c r="J35" s="400"/>
      <c r="K35" s="400"/>
      <c r="L35" s="215">
        <f>S23</f>
        <v>760</v>
      </c>
    </row>
    <row r="36" spans="6:12" ht="27" customHeight="1" x14ac:dyDescent="0.25">
      <c r="F36" s="82"/>
      <c r="G36" s="399" t="s">
        <v>126</v>
      </c>
      <c r="H36" s="399"/>
      <c r="I36" s="399"/>
      <c r="J36" s="399"/>
      <c r="K36" s="399"/>
      <c r="L36" s="203">
        <f>S27</f>
        <v>380</v>
      </c>
    </row>
    <row r="37" spans="6:12" ht="21.75" customHeight="1" x14ac:dyDescent="0.25">
      <c r="G37" s="401" t="s">
        <v>149</v>
      </c>
      <c r="H37" s="402"/>
      <c r="I37" s="402"/>
      <c r="J37" s="402"/>
      <c r="K37" s="403"/>
      <c r="L37" s="224">
        <f>SUM(L34:L36)</f>
        <v>3990</v>
      </c>
    </row>
  </sheetData>
  <mergeCells count="29">
    <mergeCell ref="G37:K37"/>
    <mergeCell ref="Q28:R28"/>
    <mergeCell ref="G33:K33"/>
    <mergeCell ref="G34:K34"/>
    <mergeCell ref="G36:K36"/>
    <mergeCell ref="I31:P31"/>
    <mergeCell ref="G35:K35"/>
    <mergeCell ref="Q27:R27"/>
    <mergeCell ref="G10:H10"/>
    <mergeCell ref="A14:A16"/>
    <mergeCell ref="B14:B16"/>
    <mergeCell ref="A17:A18"/>
    <mergeCell ref="B17:B18"/>
    <mergeCell ref="Q19:R19"/>
    <mergeCell ref="A21:A22"/>
    <mergeCell ref="B21:B22"/>
    <mergeCell ref="Q23:R23"/>
    <mergeCell ref="A25:A26"/>
    <mergeCell ref="B25:B26"/>
    <mergeCell ref="C14:C16"/>
    <mergeCell ref="C17:C18"/>
    <mergeCell ref="C21:C22"/>
    <mergeCell ref="C25:C26"/>
    <mergeCell ref="G9:H9"/>
    <mergeCell ref="A1:S1"/>
    <mergeCell ref="A2:S2"/>
    <mergeCell ref="A3:S3"/>
    <mergeCell ref="A5:S5"/>
    <mergeCell ref="A7:S7"/>
  </mergeCells>
  <pageMargins left="0.70866141732283472" right="0.70866141732283472" top="0.74803149606299213" bottom="0.74803149606299213" header="0.31496062992125984" footer="0.31496062992125984"/>
  <pageSetup paperSize="17" scale="7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9"/>
  <sheetViews>
    <sheetView topLeftCell="F1" zoomScale="91" zoomScaleNormal="91" workbookViewId="0">
      <selection activeCell="S17" sqref="S17"/>
    </sheetView>
  </sheetViews>
  <sheetFormatPr baseColWidth="10" defaultRowHeight="15" x14ac:dyDescent="0.25"/>
  <cols>
    <col min="1" max="1" width="6.85546875" style="61" customWidth="1"/>
    <col min="2" max="3" width="23.7109375" style="61" customWidth="1"/>
    <col min="4" max="4" width="15.5703125" style="61" customWidth="1"/>
    <col min="5" max="5" width="11.42578125" style="61"/>
    <col min="6" max="6" width="12.85546875" style="61" customWidth="1"/>
    <col min="7" max="7" width="12.140625" style="61" customWidth="1"/>
    <col min="8" max="8" width="3.42578125" style="61" customWidth="1"/>
    <col min="9" max="9" width="13.5703125" style="61" customWidth="1"/>
    <col min="10" max="10" width="14" style="61" customWidth="1"/>
    <col min="11" max="11" width="13.5703125" style="61" customWidth="1"/>
    <col min="12" max="12" width="13.140625" style="61" customWidth="1"/>
    <col min="13" max="14" width="13.5703125" style="61" customWidth="1"/>
    <col min="15" max="15" width="14.7109375" style="61" customWidth="1"/>
    <col min="16" max="16" width="13.7109375" style="61" customWidth="1"/>
    <col min="17" max="17" width="13.5703125" style="61" customWidth="1"/>
    <col min="18" max="18" width="13.42578125" style="61" customWidth="1"/>
    <col min="19" max="19" width="16.28515625" style="61" customWidth="1"/>
    <col min="20" max="16384" width="11.42578125" style="61"/>
  </cols>
  <sheetData>
    <row r="1" spans="1:20" ht="18" x14ac:dyDescent="0.25">
      <c r="A1" s="287" t="s">
        <v>110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50"/>
    </row>
    <row r="2" spans="1:20" ht="20.25" customHeight="1" x14ac:dyDescent="0.25">
      <c r="A2" s="288" t="s">
        <v>111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S2" s="288"/>
      <c r="T2" s="39"/>
    </row>
    <row r="3" spans="1:20" ht="18.75" customHeight="1" x14ac:dyDescent="0.25">
      <c r="A3" s="406" t="s">
        <v>112</v>
      </c>
      <c r="B3" s="406"/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"/>
    </row>
    <row r="4" spans="1:20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</row>
    <row r="5" spans="1:20" ht="18.75" x14ac:dyDescent="0.3">
      <c r="A5" s="294" t="s">
        <v>294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</row>
    <row r="7" spans="1:20" ht="18.75" x14ac:dyDescent="0.3">
      <c r="A7" s="294" t="s">
        <v>159</v>
      </c>
      <c r="B7" s="294"/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</row>
    <row r="8" spans="1:20" ht="15.75" thickBot="1" x14ac:dyDescent="0.3"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</row>
    <row r="9" spans="1:20" ht="23.25" thickBot="1" x14ac:dyDescent="0.3">
      <c r="B9" s="63"/>
      <c r="C9" s="63"/>
      <c r="G9" s="290" t="s">
        <v>119</v>
      </c>
      <c r="H9" s="291"/>
      <c r="I9" s="65" t="s">
        <v>6</v>
      </c>
      <c r="J9" s="65" t="s">
        <v>7</v>
      </c>
      <c r="K9" s="65" t="s">
        <v>8</v>
      </c>
      <c r="L9" s="65" t="s">
        <v>9</v>
      </c>
      <c r="M9" s="65" t="s">
        <v>10</v>
      </c>
      <c r="N9" s="65" t="s">
        <v>104</v>
      </c>
      <c r="O9" s="65" t="s">
        <v>103</v>
      </c>
      <c r="P9" s="65" t="s">
        <v>102</v>
      </c>
      <c r="Q9" s="65" t="s">
        <v>101</v>
      </c>
      <c r="R9" s="65" t="s">
        <v>293</v>
      </c>
      <c r="S9" s="64"/>
    </row>
    <row r="10" spans="1:20" ht="22.5" customHeight="1" thickBot="1" x14ac:dyDescent="0.3">
      <c r="B10" s="63"/>
      <c r="C10" s="63"/>
      <c r="G10" s="292" t="s">
        <v>120</v>
      </c>
      <c r="H10" s="293"/>
      <c r="I10" s="210">
        <v>22</v>
      </c>
      <c r="J10" s="210">
        <v>19</v>
      </c>
      <c r="K10" s="210">
        <v>22</v>
      </c>
      <c r="L10" s="210">
        <v>23</v>
      </c>
      <c r="M10" s="210">
        <v>21</v>
      </c>
      <c r="N10" s="210">
        <v>20</v>
      </c>
      <c r="O10" s="210">
        <v>21</v>
      </c>
      <c r="P10" s="210">
        <v>20</v>
      </c>
      <c r="Q10" s="210">
        <v>22</v>
      </c>
      <c r="R10" s="211">
        <f>SUM(I10:Q10)</f>
        <v>190</v>
      </c>
      <c r="S10" s="64"/>
    </row>
    <row r="11" spans="1:20" ht="35.25" customHeight="1" x14ac:dyDescent="0.25">
      <c r="B11" s="63"/>
      <c r="C11" s="63"/>
      <c r="G11" s="404" t="s">
        <v>165</v>
      </c>
      <c r="H11" s="404"/>
      <c r="I11" s="222">
        <v>13</v>
      </c>
      <c r="J11" s="222">
        <v>12</v>
      </c>
      <c r="K11" s="222">
        <v>13</v>
      </c>
      <c r="L11" s="222">
        <v>14</v>
      </c>
      <c r="M11" s="222">
        <v>13</v>
      </c>
      <c r="N11" s="222">
        <v>13</v>
      </c>
      <c r="O11" s="222">
        <v>13</v>
      </c>
      <c r="P11" s="222">
        <v>12</v>
      </c>
      <c r="Q11" s="222">
        <v>13</v>
      </c>
      <c r="R11" s="211">
        <f>SUM(I11:Q11)</f>
        <v>116</v>
      </c>
      <c r="S11" s="64"/>
    </row>
    <row r="12" spans="1:20" x14ac:dyDescent="0.25">
      <c r="G12" s="405"/>
      <c r="H12" s="405"/>
    </row>
    <row r="14" spans="1:20" ht="36" x14ac:dyDescent="0.25">
      <c r="A14" s="30" t="s">
        <v>93</v>
      </c>
      <c r="B14" s="74" t="s">
        <v>160</v>
      </c>
      <c r="C14" s="74"/>
      <c r="D14" s="30" t="s">
        <v>1</v>
      </c>
      <c r="E14" s="74" t="s">
        <v>2</v>
      </c>
      <c r="F14" s="74" t="s">
        <v>3</v>
      </c>
      <c r="G14" s="74" t="s">
        <v>4</v>
      </c>
      <c r="H14" s="74"/>
      <c r="I14" s="59" t="s">
        <v>5</v>
      </c>
      <c r="J14" s="59" t="s">
        <v>6</v>
      </c>
      <c r="K14" s="59" t="s">
        <v>7</v>
      </c>
      <c r="L14" s="59" t="s">
        <v>8</v>
      </c>
      <c r="M14" s="59" t="s">
        <v>9</v>
      </c>
      <c r="N14" s="59" t="s">
        <v>10</v>
      </c>
      <c r="O14" s="59" t="s">
        <v>104</v>
      </c>
      <c r="P14" s="59" t="s">
        <v>103</v>
      </c>
      <c r="Q14" s="59" t="s">
        <v>102</v>
      </c>
      <c r="R14" s="59" t="s">
        <v>101</v>
      </c>
      <c r="S14" s="112" t="s">
        <v>113</v>
      </c>
    </row>
    <row r="15" spans="1:20" x14ac:dyDescent="0.25">
      <c r="A15" s="335">
        <v>1</v>
      </c>
      <c r="B15" s="269" t="s">
        <v>161</v>
      </c>
      <c r="C15" s="269" t="s">
        <v>281</v>
      </c>
      <c r="D15" s="52" t="s">
        <v>15</v>
      </c>
      <c r="E15" s="4"/>
      <c r="F15" s="4"/>
      <c r="G15" s="4"/>
      <c r="H15" s="75"/>
      <c r="I15" s="7"/>
      <c r="J15" s="7"/>
      <c r="K15" s="7"/>
      <c r="L15" s="7"/>
      <c r="M15" s="7"/>
      <c r="N15" s="7"/>
      <c r="O15" s="7"/>
      <c r="P15" s="7"/>
      <c r="Q15" s="7"/>
      <c r="R15" s="7"/>
      <c r="S15" s="5"/>
    </row>
    <row r="16" spans="1:20" ht="19.5" customHeight="1" x14ac:dyDescent="0.25">
      <c r="A16" s="392"/>
      <c r="B16" s="306"/>
      <c r="C16" s="270"/>
      <c r="D16" s="3" t="s">
        <v>146</v>
      </c>
      <c r="E16" s="3">
        <v>1</v>
      </c>
      <c r="F16" s="3">
        <v>4</v>
      </c>
      <c r="G16" s="3">
        <f>E16*F16</f>
        <v>4</v>
      </c>
      <c r="H16" s="120"/>
      <c r="I16" s="170"/>
      <c r="J16" s="170">
        <f>22*G16</f>
        <v>88</v>
      </c>
      <c r="K16" s="170">
        <f>19*G16</f>
        <v>76</v>
      </c>
      <c r="L16" s="170">
        <f>22*G16</f>
        <v>88</v>
      </c>
      <c r="M16" s="170">
        <f>23*G16</f>
        <v>92</v>
      </c>
      <c r="N16" s="170">
        <f>21*G16</f>
        <v>84</v>
      </c>
      <c r="O16" s="170">
        <f>20*G16</f>
        <v>80</v>
      </c>
      <c r="P16" s="170">
        <f>21*G16</f>
        <v>84</v>
      </c>
      <c r="Q16" s="170">
        <f>20*G16</f>
        <v>80</v>
      </c>
      <c r="R16" s="170">
        <f>22*G16</f>
        <v>88</v>
      </c>
      <c r="S16" s="182">
        <f>SUM(I16:R16)</f>
        <v>760</v>
      </c>
    </row>
    <row r="17" spans="1:19" ht="21" customHeight="1" x14ac:dyDescent="0.25">
      <c r="A17" s="335">
        <v>2</v>
      </c>
      <c r="B17" s="269" t="s">
        <v>163</v>
      </c>
      <c r="C17" s="269" t="s">
        <v>282</v>
      </c>
      <c r="D17" s="52" t="s">
        <v>15</v>
      </c>
      <c r="E17" s="3"/>
      <c r="F17" s="3"/>
      <c r="G17" s="3"/>
      <c r="H17" s="120"/>
      <c r="I17" s="152"/>
      <c r="J17" s="152"/>
      <c r="K17" s="152"/>
      <c r="L17" s="152"/>
      <c r="M17" s="152"/>
      <c r="N17" s="152"/>
      <c r="O17" s="152"/>
      <c r="P17" s="152"/>
      <c r="Q17" s="185"/>
      <c r="R17" s="186"/>
      <c r="S17" s="155"/>
    </row>
    <row r="18" spans="1:19" ht="27" customHeight="1" x14ac:dyDescent="0.25">
      <c r="A18" s="393"/>
      <c r="B18" s="270"/>
      <c r="C18" s="270"/>
      <c r="D18" s="177" t="s">
        <v>49</v>
      </c>
      <c r="E18" s="177">
        <v>2</v>
      </c>
      <c r="F18" s="177">
        <v>7</v>
      </c>
      <c r="G18" s="177">
        <f>E18*F18</f>
        <v>14</v>
      </c>
      <c r="H18" s="156"/>
      <c r="I18" s="170"/>
      <c r="J18" s="170">
        <f>22*G18</f>
        <v>308</v>
      </c>
      <c r="K18" s="170">
        <f>19*G18</f>
        <v>266</v>
      </c>
      <c r="L18" s="170">
        <f>22*G18</f>
        <v>308</v>
      </c>
      <c r="M18" s="170">
        <f>23*G18</f>
        <v>322</v>
      </c>
      <c r="N18" s="170">
        <f>21*G18</f>
        <v>294</v>
      </c>
      <c r="O18" s="170">
        <f>20*G18</f>
        <v>280</v>
      </c>
      <c r="P18" s="170">
        <f>21*G18</f>
        <v>294</v>
      </c>
      <c r="Q18" s="170">
        <f>20*G18</f>
        <v>280</v>
      </c>
      <c r="R18" s="170">
        <f>22*G18</f>
        <v>308</v>
      </c>
      <c r="S18" s="182">
        <f>SUM(I18:R18)</f>
        <v>2660</v>
      </c>
    </row>
    <row r="19" spans="1:19" x14ac:dyDescent="0.25">
      <c r="A19" s="179"/>
      <c r="B19" s="180"/>
      <c r="C19" s="265"/>
      <c r="D19" s="3"/>
      <c r="E19" s="3"/>
      <c r="F19" s="3"/>
      <c r="G19" s="3"/>
      <c r="H19" s="120"/>
      <c r="I19" s="152"/>
      <c r="J19" s="152"/>
      <c r="K19" s="152"/>
      <c r="L19" s="152"/>
      <c r="M19" s="152"/>
      <c r="N19" s="152"/>
      <c r="O19" s="152"/>
      <c r="P19" s="152"/>
      <c r="Q19" s="394" t="s">
        <v>139</v>
      </c>
      <c r="R19" s="395"/>
      <c r="S19" s="182">
        <f>SUM(S16:S18)</f>
        <v>3420</v>
      </c>
    </row>
    <row r="20" spans="1:19" ht="36" x14ac:dyDescent="0.25">
      <c r="A20" s="130" t="s">
        <v>93</v>
      </c>
      <c r="B20" s="131" t="s">
        <v>107</v>
      </c>
      <c r="C20" s="131"/>
      <c r="D20" s="130" t="s">
        <v>1</v>
      </c>
      <c r="E20" s="131" t="s">
        <v>2</v>
      </c>
      <c r="F20" s="131" t="s">
        <v>3</v>
      </c>
      <c r="G20" s="131" t="s">
        <v>4</v>
      </c>
      <c r="H20" s="131"/>
      <c r="I20" s="95" t="s">
        <v>5</v>
      </c>
      <c r="J20" s="95" t="s">
        <v>6</v>
      </c>
      <c r="K20" s="95" t="s">
        <v>7</v>
      </c>
      <c r="L20" s="95" t="s">
        <v>8</v>
      </c>
      <c r="M20" s="95" t="s">
        <v>9</v>
      </c>
      <c r="N20" s="95" t="s">
        <v>10</v>
      </c>
      <c r="O20" s="95" t="s">
        <v>104</v>
      </c>
      <c r="P20" s="95" t="s">
        <v>103</v>
      </c>
      <c r="Q20" s="95" t="s">
        <v>102</v>
      </c>
      <c r="R20" s="95" t="s">
        <v>101</v>
      </c>
      <c r="S20" s="132" t="s">
        <v>113</v>
      </c>
    </row>
    <row r="21" spans="1:19" ht="24" customHeight="1" x14ac:dyDescent="0.25">
      <c r="A21" s="275">
        <v>3</v>
      </c>
      <c r="B21" s="278" t="s">
        <v>161</v>
      </c>
      <c r="C21" s="269" t="s">
        <v>278</v>
      </c>
      <c r="D21" s="173" t="s">
        <v>164</v>
      </c>
      <c r="E21" s="3"/>
      <c r="F21" s="3"/>
      <c r="G21" s="3"/>
      <c r="H21" s="120"/>
      <c r="I21" s="3"/>
      <c r="J21" s="3"/>
      <c r="K21" s="3"/>
      <c r="L21" s="3"/>
      <c r="M21" s="3"/>
      <c r="N21" s="3"/>
      <c r="O21" s="3"/>
      <c r="P21" s="3"/>
      <c r="Q21" s="3"/>
      <c r="R21" s="3"/>
      <c r="S21" s="151"/>
    </row>
    <row r="22" spans="1:19" ht="17.25" customHeight="1" x14ac:dyDescent="0.25">
      <c r="A22" s="275"/>
      <c r="B22" s="407"/>
      <c r="C22" s="270"/>
      <c r="D22" s="177" t="s">
        <v>63</v>
      </c>
      <c r="E22" s="177">
        <v>1</v>
      </c>
      <c r="F22" s="177">
        <v>4</v>
      </c>
      <c r="G22" s="177">
        <f>E22*F22</f>
        <v>4</v>
      </c>
      <c r="H22" s="120"/>
      <c r="I22" s="222"/>
      <c r="J22" s="222">
        <f>13*G22</f>
        <v>52</v>
      </c>
      <c r="K22" s="222">
        <f>12*G22</f>
        <v>48</v>
      </c>
      <c r="L22" s="222">
        <f>13*G22</f>
        <v>52</v>
      </c>
      <c r="M22" s="222">
        <f>14*G22</f>
        <v>56</v>
      </c>
      <c r="N22" s="222">
        <f>13*G22</f>
        <v>52</v>
      </c>
      <c r="O22" s="222">
        <f>13*G22</f>
        <v>52</v>
      </c>
      <c r="P22" s="222">
        <f>13*G22</f>
        <v>52</v>
      </c>
      <c r="Q22" s="222">
        <f>12*G22</f>
        <v>48</v>
      </c>
      <c r="R22" s="222">
        <f>13*G22</f>
        <v>52</v>
      </c>
      <c r="S22" s="182">
        <f>SUM(I22:R22)</f>
        <v>464</v>
      </c>
    </row>
    <row r="23" spans="1:19" ht="25.5" customHeight="1" x14ac:dyDescent="0.25">
      <c r="A23" s="335">
        <v>4</v>
      </c>
      <c r="B23" s="269" t="s">
        <v>162</v>
      </c>
      <c r="C23" s="269" t="s">
        <v>279</v>
      </c>
      <c r="D23" s="173" t="s">
        <v>164</v>
      </c>
      <c r="E23" s="177"/>
      <c r="F23" s="177"/>
      <c r="G23" s="177"/>
      <c r="H23" s="120"/>
      <c r="I23" s="152"/>
      <c r="J23" s="152"/>
      <c r="K23" s="152"/>
      <c r="L23" s="152"/>
      <c r="M23" s="152"/>
      <c r="N23" s="152"/>
      <c r="O23" s="152"/>
      <c r="P23" s="152"/>
      <c r="Q23" s="185"/>
      <c r="R23" s="186"/>
      <c r="S23" s="182"/>
    </row>
    <row r="24" spans="1:19" ht="17.25" customHeight="1" x14ac:dyDescent="0.25">
      <c r="A24" s="309"/>
      <c r="B24" s="281"/>
      <c r="C24" s="270"/>
      <c r="D24" s="177" t="s">
        <v>166</v>
      </c>
      <c r="E24" s="177">
        <v>1</v>
      </c>
      <c r="F24" s="177">
        <v>5</v>
      </c>
      <c r="G24" s="177">
        <f>E24*F24</f>
        <v>5</v>
      </c>
      <c r="H24" s="120"/>
      <c r="I24" s="222"/>
      <c r="J24" s="222">
        <f>13*G24</f>
        <v>65</v>
      </c>
      <c r="K24" s="222">
        <f>12*G24</f>
        <v>60</v>
      </c>
      <c r="L24" s="222">
        <f>13*G24</f>
        <v>65</v>
      </c>
      <c r="M24" s="222">
        <f>14*G24</f>
        <v>70</v>
      </c>
      <c r="N24" s="222">
        <f>13*G24</f>
        <v>65</v>
      </c>
      <c r="O24" s="222">
        <f>13*G24</f>
        <v>65</v>
      </c>
      <c r="P24" s="222">
        <f>13*G24</f>
        <v>65</v>
      </c>
      <c r="Q24" s="222">
        <f>12*G24</f>
        <v>60</v>
      </c>
      <c r="R24" s="222">
        <f>13*G24</f>
        <v>65</v>
      </c>
      <c r="S24" s="182">
        <f>SUM(I24:R24)</f>
        <v>580</v>
      </c>
    </row>
    <row r="25" spans="1:19" ht="16.5" customHeight="1" x14ac:dyDescent="0.25">
      <c r="A25" s="177"/>
      <c r="B25" s="183"/>
      <c r="C25" s="267"/>
      <c r="D25" s="177"/>
      <c r="E25" s="177"/>
      <c r="F25" s="177"/>
      <c r="G25" s="177"/>
      <c r="H25" s="120"/>
      <c r="I25" s="152"/>
      <c r="J25" s="152"/>
      <c r="K25" s="152"/>
      <c r="L25" s="152"/>
      <c r="M25" s="152"/>
      <c r="N25" s="152"/>
      <c r="O25" s="152"/>
      <c r="P25" s="152"/>
      <c r="Q25" s="396" t="s">
        <v>140</v>
      </c>
      <c r="R25" s="397"/>
      <c r="S25" s="182">
        <f>SUM(S22:S24)</f>
        <v>1044</v>
      </c>
    </row>
    <row r="26" spans="1:19" ht="37.5" customHeight="1" x14ac:dyDescent="0.25">
      <c r="A26" s="100" t="s">
        <v>93</v>
      </c>
      <c r="B26" s="101" t="s">
        <v>80</v>
      </c>
      <c r="C26" s="101"/>
      <c r="D26" s="100" t="s">
        <v>1</v>
      </c>
      <c r="E26" s="101" t="s">
        <v>2</v>
      </c>
      <c r="F26" s="101" t="s">
        <v>3</v>
      </c>
      <c r="G26" s="101" t="s">
        <v>4</v>
      </c>
      <c r="H26" s="101"/>
      <c r="I26" s="60" t="s">
        <v>5</v>
      </c>
      <c r="J26" s="60" t="s">
        <v>6</v>
      </c>
      <c r="K26" s="60" t="s">
        <v>7</v>
      </c>
      <c r="L26" s="60" t="s">
        <v>8</v>
      </c>
      <c r="M26" s="60" t="s">
        <v>9</v>
      </c>
      <c r="N26" s="60" t="s">
        <v>10</v>
      </c>
      <c r="O26" s="60" t="s">
        <v>104</v>
      </c>
      <c r="P26" s="60" t="s">
        <v>103</v>
      </c>
      <c r="Q26" s="60" t="s">
        <v>102</v>
      </c>
      <c r="R26" s="60" t="s">
        <v>101</v>
      </c>
      <c r="S26" s="102" t="s">
        <v>113</v>
      </c>
    </row>
    <row r="27" spans="1:19" ht="22.5" x14ac:dyDescent="0.25">
      <c r="A27" s="275">
        <v>5</v>
      </c>
      <c r="B27" s="269" t="s">
        <v>161</v>
      </c>
      <c r="C27" s="269" t="s">
        <v>258</v>
      </c>
      <c r="D27" s="173" t="s">
        <v>164</v>
      </c>
      <c r="E27" s="3"/>
      <c r="F27" s="3"/>
      <c r="G27" s="3"/>
      <c r="H27" s="120"/>
      <c r="I27" s="3"/>
      <c r="J27" s="3"/>
      <c r="K27" s="3"/>
      <c r="L27" s="3"/>
      <c r="M27" s="3"/>
      <c r="N27" s="3"/>
      <c r="O27" s="3"/>
      <c r="P27" s="3"/>
      <c r="Q27" s="3"/>
      <c r="R27" s="3"/>
      <c r="S27" s="151"/>
    </row>
    <row r="28" spans="1:19" ht="27.75" customHeight="1" x14ac:dyDescent="0.25">
      <c r="A28" s="380"/>
      <c r="B28" s="281"/>
      <c r="C28" s="270"/>
      <c r="D28" s="177" t="s">
        <v>63</v>
      </c>
      <c r="E28" s="177">
        <v>1</v>
      </c>
      <c r="F28" s="177">
        <v>4</v>
      </c>
      <c r="G28" s="177">
        <f>E28*F28</f>
        <v>4</v>
      </c>
      <c r="H28" s="120"/>
      <c r="I28" s="222"/>
      <c r="J28" s="222">
        <f>13*G28</f>
        <v>52</v>
      </c>
      <c r="K28" s="222">
        <f>12*G28</f>
        <v>48</v>
      </c>
      <c r="L28" s="222">
        <f>13*G28</f>
        <v>52</v>
      </c>
      <c r="M28" s="222">
        <f>14*G28</f>
        <v>56</v>
      </c>
      <c r="N28" s="222">
        <f>13*G28</f>
        <v>52</v>
      </c>
      <c r="O28" s="222">
        <f>13*G28</f>
        <v>52</v>
      </c>
      <c r="P28" s="222">
        <f>13*G28</f>
        <v>52</v>
      </c>
      <c r="Q28" s="222">
        <f>12*G28</f>
        <v>48</v>
      </c>
      <c r="R28" s="222">
        <f>13*G28</f>
        <v>52</v>
      </c>
      <c r="S28" s="182">
        <f>SUM(I28:R28)</f>
        <v>464</v>
      </c>
    </row>
    <row r="29" spans="1:19" x14ac:dyDescent="0.25">
      <c r="A29" s="5"/>
      <c r="B29" s="158"/>
      <c r="C29" s="158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91" t="s">
        <v>147</v>
      </c>
      <c r="R29" s="391"/>
      <c r="S29" s="181">
        <f>SUM(S28)</f>
        <v>464</v>
      </c>
    </row>
    <row r="30" spans="1:19" ht="19.5" customHeight="1" x14ac:dyDescent="0.25">
      <c r="A30" s="20"/>
      <c r="B30" s="178"/>
      <c r="C30" s="264"/>
      <c r="D30" s="178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408" t="s">
        <v>167</v>
      </c>
      <c r="R30" s="408"/>
      <c r="S30" s="235">
        <f>S19+S25+S29</f>
        <v>4928</v>
      </c>
    </row>
    <row r="31" spans="1:19" x14ac:dyDescent="0.25">
      <c r="A31" s="44"/>
      <c r="B31" s="17"/>
      <c r="C31" s="17"/>
      <c r="D31" s="17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241"/>
      <c r="R31" s="241"/>
      <c r="S31" s="241"/>
    </row>
    <row r="32" spans="1:19" x14ac:dyDescent="0.25">
      <c r="A32" s="44"/>
      <c r="B32" s="17"/>
      <c r="C32" s="17"/>
      <c r="D32" s="17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84"/>
    </row>
    <row r="33" spans="1:19" ht="29.25" customHeight="1" x14ac:dyDescent="0.25">
      <c r="A33" s="44"/>
      <c r="B33" s="17"/>
      <c r="C33" s="17"/>
      <c r="D33" s="17"/>
      <c r="E33" s="15"/>
      <c r="F33" s="15"/>
      <c r="G33" s="15"/>
      <c r="H33" s="15"/>
      <c r="I33" s="409" t="s">
        <v>168</v>
      </c>
      <c r="J33" s="410"/>
      <c r="K33" s="410"/>
      <c r="L33" s="410"/>
      <c r="M33" s="410"/>
      <c r="N33" s="410"/>
      <c r="O33" s="410"/>
      <c r="P33" s="411"/>
      <c r="Q33" s="15"/>
      <c r="R33" s="15"/>
      <c r="S33" s="184"/>
    </row>
    <row r="34" spans="1:19" x14ac:dyDescent="0.25"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</row>
    <row r="35" spans="1:19" ht="31.5" x14ac:dyDescent="0.25">
      <c r="F35" s="15"/>
      <c r="G35" s="383" t="s">
        <v>109</v>
      </c>
      <c r="H35" s="383"/>
      <c r="I35" s="383"/>
      <c r="J35" s="383"/>
      <c r="K35" s="383"/>
      <c r="L35" s="176" t="s">
        <v>114</v>
      </c>
    </row>
    <row r="36" spans="1:19" ht="27" customHeight="1" x14ac:dyDescent="0.25">
      <c r="F36" s="81"/>
      <c r="G36" s="413" t="s">
        <v>125</v>
      </c>
      <c r="H36" s="413"/>
      <c r="I36" s="413"/>
      <c r="J36" s="413"/>
      <c r="K36" s="413"/>
      <c r="L36" s="215">
        <f>S19</f>
        <v>3420</v>
      </c>
    </row>
    <row r="37" spans="1:19" ht="27" customHeight="1" x14ac:dyDescent="0.25">
      <c r="F37" s="81"/>
      <c r="G37" s="414" t="s">
        <v>107</v>
      </c>
      <c r="H37" s="414"/>
      <c r="I37" s="414"/>
      <c r="J37" s="414"/>
      <c r="K37" s="414"/>
      <c r="L37" s="215">
        <f>S25</f>
        <v>1044</v>
      </c>
    </row>
    <row r="38" spans="1:19" ht="27" customHeight="1" x14ac:dyDescent="0.25">
      <c r="F38" s="82"/>
      <c r="G38" s="415" t="s">
        <v>126</v>
      </c>
      <c r="H38" s="415"/>
      <c r="I38" s="415"/>
      <c r="J38" s="415"/>
      <c r="K38" s="415"/>
      <c r="L38" s="203">
        <f>S29</f>
        <v>464</v>
      </c>
    </row>
    <row r="39" spans="1:19" ht="21.75" customHeight="1" x14ac:dyDescent="0.25">
      <c r="G39" s="332" t="s">
        <v>157</v>
      </c>
      <c r="H39" s="412"/>
      <c r="I39" s="412"/>
      <c r="J39" s="412"/>
      <c r="K39" s="333"/>
      <c r="L39" s="203">
        <f>SUM(L36:L38)</f>
        <v>4928</v>
      </c>
    </row>
  </sheetData>
  <mergeCells count="34">
    <mergeCell ref="G39:K39"/>
    <mergeCell ref="G36:K36"/>
    <mergeCell ref="G37:K37"/>
    <mergeCell ref="G38:K38"/>
    <mergeCell ref="G35:K35"/>
    <mergeCell ref="Q19:R19"/>
    <mergeCell ref="A21:A22"/>
    <mergeCell ref="B21:B22"/>
    <mergeCell ref="A23:A24"/>
    <mergeCell ref="B23:B24"/>
    <mergeCell ref="Q25:R25"/>
    <mergeCell ref="A27:A28"/>
    <mergeCell ref="B27:B28"/>
    <mergeCell ref="Q29:R29"/>
    <mergeCell ref="Q30:R30"/>
    <mergeCell ref="I33:P33"/>
    <mergeCell ref="C21:C22"/>
    <mergeCell ref="C23:C24"/>
    <mergeCell ref="C27:C28"/>
    <mergeCell ref="A2:S2"/>
    <mergeCell ref="A1:S1"/>
    <mergeCell ref="A17:A18"/>
    <mergeCell ref="B17:B18"/>
    <mergeCell ref="G9:H9"/>
    <mergeCell ref="G10:H10"/>
    <mergeCell ref="G11:H11"/>
    <mergeCell ref="G12:H12"/>
    <mergeCell ref="A15:A16"/>
    <mergeCell ref="B15:B16"/>
    <mergeCell ref="A7:S7"/>
    <mergeCell ref="A5:S5"/>
    <mergeCell ref="A3:S3"/>
    <mergeCell ref="C15:C16"/>
    <mergeCell ref="C17:C18"/>
  </mergeCells>
  <pageMargins left="0.70866141732283472" right="0.70866141732283472" top="0.74803149606299213" bottom="0.74803149606299213" header="0.31496062992125984" footer="0.31496062992125984"/>
  <pageSetup paperSize="17" scale="7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8"/>
  <sheetViews>
    <sheetView zoomScale="78" zoomScaleNormal="78" workbookViewId="0">
      <selection activeCell="I33" sqref="I33"/>
    </sheetView>
  </sheetViews>
  <sheetFormatPr baseColWidth="10" defaultRowHeight="15" x14ac:dyDescent="0.25"/>
  <cols>
    <col min="1" max="1" width="9" style="61" customWidth="1"/>
    <col min="2" max="3" width="27.5703125" style="61" customWidth="1"/>
    <col min="4" max="4" width="15.5703125" style="61" customWidth="1"/>
    <col min="5" max="5" width="11.42578125" style="61"/>
    <col min="6" max="6" width="12.85546875" style="61" customWidth="1"/>
    <col min="7" max="7" width="12.140625" style="61" customWidth="1"/>
    <col min="8" max="8" width="3.42578125" style="61" customWidth="1"/>
    <col min="9" max="9" width="13.5703125" style="61" customWidth="1"/>
    <col min="10" max="10" width="14" style="61" customWidth="1"/>
    <col min="11" max="11" width="13.5703125" style="61" customWidth="1"/>
    <col min="12" max="12" width="13.140625" style="61" customWidth="1"/>
    <col min="13" max="14" width="13.5703125" style="61" customWidth="1"/>
    <col min="15" max="15" width="15.85546875" style="61" customWidth="1"/>
    <col min="16" max="16" width="13.7109375" style="61" customWidth="1"/>
    <col min="17" max="17" width="13.5703125" style="61" customWidth="1"/>
    <col min="18" max="18" width="14.5703125" style="61" customWidth="1"/>
    <col min="19" max="19" width="16.28515625" style="61" customWidth="1"/>
    <col min="20" max="16384" width="11.42578125" style="61"/>
  </cols>
  <sheetData>
    <row r="1" spans="1:20" ht="24" customHeight="1" x14ac:dyDescent="0.25">
      <c r="A1" s="287" t="s">
        <v>110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50"/>
    </row>
    <row r="2" spans="1:20" ht="21.75" customHeight="1" x14ac:dyDescent="0.25">
      <c r="A2" s="288" t="s">
        <v>111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S2" s="288"/>
      <c r="T2" s="39"/>
    </row>
    <row r="3" spans="1:20" ht="19.5" customHeight="1" x14ac:dyDescent="0.25">
      <c r="A3" s="406" t="s">
        <v>112</v>
      </c>
      <c r="B3" s="406"/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"/>
    </row>
    <row r="4" spans="1:20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</row>
    <row r="5" spans="1:20" ht="18.75" x14ac:dyDescent="0.3">
      <c r="A5" s="294" t="s">
        <v>294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</row>
    <row r="7" spans="1:20" ht="21" x14ac:dyDescent="0.35">
      <c r="A7" s="295" t="s">
        <v>202</v>
      </c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</row>
    <row r="8" spans="1:20" ht="15.75" thickBot="1" x14ac:dyDescent="0.3"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</row>
    <row r="9" spans="1:20" ht="22.5" x14ac:dyDescent="0.25">
      <c r="B9" s="63"/>
      <c r="C9" s="63"/>
      <c r="G9" s="418" t="s">
        <v>119</v>
      </c>
      <c r="H9" s="418"/>
      <c r="I9" s="205" t="s">
        <v>6</v>
      </c>
      <c r="J9" s="205" t="s">
        <v>7</v>
      </c>
      <c r="K9" s="205" t="s">
        <v>8</v>
      </c>
      <c r="L9" s="205" t="s">
        <v>9</v>
      </c>
      <c r="M9" s="205" t="s">
        <v>10</v>
      </c>
      <c r="N9" s="205" t="s">
        <v>104</v>
      </c>
      <c r="O9" s="205" t="s">
        <v>103</v>
      </c>
      <c r="P9" s="205" t="s">
        <v>102</v>
      </c>
      <c r="Q9" s="205" t="s">
        <v>101</v>
      </c>
      <c r="R9" s="205" t="s">
        <v>293</v>
      </c>
      <c r="S9" s="64"/>
    </row>
    <row r="10" spans="1:20" ht="22.5" customHeight="1" x14ac:dyDescent="0.25">
      <c r="B10" s="63"/>
      <c r="C10" s="63"/>
      <c r="G10" s="419" t="s">
        <v>120</v>
      </c>
      <c r="H10" s="419"/>
      <c r="I10" s="225">
        <v>22</v>
      </c>
      <c r="J10" s="225">
        <v>19</v>
      </c>
      <c r="K10" s="225">
        <v>22</v>
      </c>
      <c r="L10" s="225">
        <v>23</v>
      </c>
      <c r="M10" s="225">
        <v>21</v>
      </c>
      <c r="N10" s="225">
        <v>20</v>
      </c>
      <c r="O10" s="225">
        <v>21</v>
      </c>
      <c r="P10" s="225">
        <v>20</v>
      </c>
      <c r="Q10" s="225">
        <v>22</v>
      </c>
      <c r="R10" s="226">
        <f>SUM(I10:Q10)</f>
        <v>190</v>
      </c>
      <c r="S10" s="64"/>
    </row>
    <row r="11" spans="1:20" ht="29.25" customHeight="1" x14ac:dyDescent="0.25">
      <c r="B11" s="63"/>
      <c r="C11" s="63"/>
      <c r="G11" s="424" t="s">
        <v>212</v>
      </c>
      <c r="H11" s="424"/>
      <c r="I11" s="227">
        <v>8</v>
      </c>
      <c r="J11" s="227">
        <v>9</v>
      </c>
      <c r="K11" s="227">
        <v>8</v>
      </c>
      <c r="L11" s="227">
        <v>10</v>
      </c>
      <c r="M11" s="227">
        <v>8</v>
      </c>
      <c r="N11" s="227">
        <v>9</v>
      </c>
      <c r="O11" s="227">
        <v>9</v>
      </c>
      <c r="P11" s="227">
        <v>8</v>
      </c>
      <c r="Q11" s="227">
        <v>9</v>
      </c>
      <c r="R11" s="226">
        <f>SUM(I11:Q11)</f>
        <v>78</v>
      </c>
      <c r="S11" s="64"/>
    </row>
    <row r="12" spans="1:20" ht="35.25" customHeight="1" thickBot="1" x14ac:dyDescent="0.3">
      <c r="B12" s="63"/>
      <c r="C12" s="63"/>
      <c r="G12" s="420" t="s">
        <v>134</v>
      </c>
      <c r="H12" s="420"/>
      <c r="I12" s="228">
        <v>5</v>
      </c>
      <c r="J12" s="228">
        <v>4</v>
      </c>
      <c r="K12" s="228">
        <v>4</v>
      </c>
      <c r="L12" s="228">
        <v>5</v>
      </c>
      <c r="M12" s="228">
        <v>4</v>
      </c>
      <c r="N12" s="228">
        <v>5</v>
      </c>
      <c r="O12" s="228">
        <v>4</v>
      </c>
      <c r="P12" s="228">
        <v>4</v>
      </c>
      <c r="Q12" s="228">
        <v>5</v>
      </c>
      <c r="R12" s="229">
        <f>SUM(I12:Q12)</f>
        <v>40</v>
      </c>
      <c r="S12" s="64"/>
    </row>
    <row r="13" spans="1:20" x14ac:dyDescent="0.25">
      <c r="G13" s="405"/>
      <c r="H13" s="405"/>
    </row>
    <row r="15" spans="1:20" ht="36" x14ac:dyDescent="0.25">
      <c r="A15" s="30" t="s">
        <v>93</v>
      </c>
      <c r="B15" s="74" t="s">
        <v>160</v>
      </c>
      <c r="C15" s="74"/>
      <c r="D15" s="30" t="s">
        <v>1</v>
      </c>
      <c r="E15" s="74" t="s">
        <v>2</v>
      </c>
      <c r="F15" s="74" t="s">
        <v>3</v>
      </c>
      <c r="G15" s="74" t="s">
        <v>4</v>
      </c>
      <c r="H15" s="25"/>
      <c r="I15" s="59" t="s">
        <v>5</v>
      </c>
      <c r="J15" s="59" t="s">
        <v>6</v>
      </c>
      <c r="K15" s="59" t="s">
        <v>7</v>
      </c>
      <c r="L15" s="59" t="s">
        <v>8</v>
      </c>
      <c r="M15" s="59" t="s">
        <v>9</v>
      </c>
      <c r="N15" s="59" t="s">
        <v>10</v>
      </c>
      <c r="O15" s="59" t="s">
        <v>104</v>
      </c>
      <c r="P15" s="59" t="s">
        <v>103</v>
      </c>
      <c r="Q15" s="59" t="s">
        <v>102</v>
      </c>
      <c r="R15" s="59" t="s">
        <v>101</v>
      </c>
      <c r="S15" s="112" t="s">
        <v>113</v>
      </c>
    </row>
    <row r="16" spans="1:20" x14ac:dyDescent="0.25">
      <c r="A16" s="421">
        <v>1</v>
      </c>
      <c r="B16" s="416" t="s">
        <v>284</v>
      </c>
      <c r="C16" s="416" t="s">
        <v>283</v>
      </c>
      <c r="D16" s="52" t="s">
        <v>15</v>
      </c>
      <c r="E16" s="4"/>
      <c r="F16" s="4"/>
      <c r="G16" s="4"/>
      <c r="H16" s="75"/>
      <c r="I16" s="7"/>
      <c r="J16" s="7"/>
      <c r="K16" s="7"/>
      <c r="L16" s="7"/>
      <c r="M16" s="7"/>
      <c r="N16" s="7"/>
      <c r="O16" s="7"/>
      <c r="P16" s="7"/>
      <c r="Q16" s="7"/>
      <c r="R16" s="7"/>
      <c r="S16" s="5"/>
    </row>
    <row r="17" spans="1:19" ht="19.5" customHeight="1" x14ac:dyDescent="0.25">
      <c r="A17" s="422"/>
      <c r="B17" s="423"/>
      <c r="C17" s="423"/>
      <c r="D17" s="177" t="s">
        <v>42</v>
      </c>
      <c r="E17" s="3">
        <v>1</v>
      </c>
      <c r="F17" s="3">
        <v>4</v>
      </c>
      <c r="G17" s="3">
        <f>E17*F17</f>
        <v>4</v>
      </c>
      <c r="H17" s="120"/>
      <c r="I17" s="170"/>
      <c r="J17" s="170">
        <f>22*G17</f>
        <v>88</v>
      </c>
      <c r="K17" s="170">
        <f>19*G17</f>
        <v>76</v>
      </c>
      <c r="L17" s="170">
        <f>22*G17</f>
        <v>88</v>
      </c>
      <c r="M17" s="170">
        <f>23*G17</f>
        <v>92</v>
      </c>
      <c r="N17" s="170">
        <f>21*G17</f>
        <v>84</v>
      </c>
      <c r="O17" s="170">
        <f>20*G17</f>
        <v>80</v>
      </c>
      <c r="P17" s="170">
        <f>21*G17</f>
        <v>84</v>
      </c>
      <c r="Q17" s="170">
        <f>20*G17</f>
        <v>80</v>
      </c>
      <c r="R17" s="170">
        <f>22*G17</f>
        <v>88</v>
      </c>
      <c r="S17" s="182">
        <f>SUM(I17:R17)</f>
        <v>760</v>
      </c>
    </row>
    <row r="18" spans="1:19" x14ac:dyDescent="0.25">
      <c r="A18" s="179"/>
      <c r="B18" s="180"/>
      <c r="C18" s="417"/>
      <c r="D18" s="3"/>
      <c r="E18" s="3"/>
      <c r="F18" s="3"/>
      <c r="G18" s="3"/>
      <c r="H18" s="120"/>
      <c r="I18" s="152"/>
      <c r="J18" s="152"/>
      <c r="K18" s="152"/>
      <c r="L18" s="152"/>
      <c r="M18" s="152"/>
      <c r="N18" s="152"/>
      <c r="O18" s="152"/>
      <c r="P18" s="152"/>
      <c r="Q18" s="394" t="s">
        <v>139</v>
      </c>
      <c r="R18" s="395"/>
      <c r="S18" s="182">
        <f>SUM(S17:S17)</f>
        <v>760</v>
      </c>
    </row>
    <row r="19" spans="1:19" ht="36" x14ac:dyDescent="0.25">
      <c r="A19" s="130" t="s">
        <v>93</v>
      </c>
      <c r="B19" s="131" t="s">
        <v>107</v>
      </c>
      <c r="C19" s="131"/>
      <c r="D19" s="130" t="s">
        <v>1</v>
      </c>
      <c r="E19" s="131" t="s">
        <v>2</v>
      </c>
      <c r="F19" s="131" t="s">
        <v>3</v>
      </c>
      <c r="G19" s="131" t="s">
        <v>4</v>
      </c>
      <c r="H19" s="25"/>
      <c r="I19" s="95" t="s">
        <v>5</v>
      </c>
      <c r="J19" s="95" t="s">
        <v>6</v>
      </c>
      <c r="K19" s="95" t="s">
        <v>7</v>
      </c>
      <c r="L19" s="95" t="s">
        <v>8</v>
      </c>
      <c r="M19" s="95" t="s">
        <v>9</v>
      </c>
      <c r="N19" s="95" t="s">
        <v>10</v>
      </c>
      <c r="O19" s="95" t="s">
        <v>104</v>
      </c>
      <c r="P19" s="95" t="s">
        <v>103</v>
      </c>
      <c r="Q19" s="95" t="s">
        <v>102</v>
      </c>
      <c r="R19" s="95" t="s">
        <v>101</v>
      </c>
      <c r="S19" s="132" t="s">
        <v>113</v>
      </c>
    </row>
    <row r="20" spans="1:19" ht="24" customHeight="1" x14ac:dyDescent="0.25">
      <c r="A20" s="425">
        <v>2</v>
      </c>
      <c r="B20" s="426" t="s">
        <v>284</v>
      </c>
      <c r="C20" s="416" t="s">
        <v>203</v>
      </c>
      <c r="D20" s="51" t="s">
        <v>15</v>
      </c>
      <c r="E20" s="3"/>
      <c r="F20" s="3"/>
      <c r="G20" s="3"/>
      <c r="H20" s="120"/>
      <c r="I20" s="3"/>
      <c r="J20" s="3"/>
      <c r="K20" s="3"/>
      <c r="L20" s="3"/>
      <c r="M20" s="3"/>
      <c r="N20" s="3"/>
      <c r="O20" s="3"/>
      <c r="P20" s="3"/>
      <c r="Q20" s="3"/>
      <c r="R20" s="3"/>
      <c r="S20" s="151"/>
    </row>
    <row r="21" spans="1:19" ht="17.25" customHeight="1" x14ac:dyDescent="0.25">
      <c r="A21" s="425"/>
      <c r="B21" s="426"/>
      <c r="C21" s="417"/>
      <c r="D21" s="177" t="s">
        <v>94</v>
      </c>
      <c r="E21" s="177">
        <v>1</v>
      </c>
      <c r="F21" s="177">
        <v>8</v>
      </c>
      <c r="G21" s="177">
        <f>E21*F21</f>
        <v>8</v>
      </c>
      <c r="H21" s="120"/>
      <c r="I21" s="170"/>
      <c r="J21" s="170">
        <f>22*G21</f>
        <v>176</v>
      </c>
      <c r="K21" s="170">
        <f>19*G21</f>
        <v>152</v>
      </c>
      <c r="L21" s="170">
        <f>22*G21</f>
        <v>176</v>
      </c>
      <c r="M21" s="170">
        <f>23*G21</f>
        <v>184</v>
      </c>
      <c r="N21" s="170">
        <f>21*G21</f>
        <v>168</v>
      </c>
      <c r="O21" s="170">
        <f>20*G21</f>
        <v>160</v>
      </c>
      <c r="P21" s="170">
        <f>21*G21</f>
        <v>168</v>
      </c>
      <c r="Q21" s="170">
        <f>20*G21</f>
        <v>160</v>
      </c>
      <c r="R21" s="170">
        <f>22*G21</f>
        <v>176</v>
      </c>
      <c r="S21" s="182">
        <f>SUM(I21:R21)</f>
        <v>1520</v>
      </c>
    </row>
    <row r="22" spans="1:19" ht="16.5" customHeight="1" x14ac:dyDescent="0.25">
      <c r="A22" s="177"/>
      <c r="B22" s="183"/>
      <c r="C22" s="267"/>
      <c r="D22" s="177"/>
      <c r="E22" s="177"/>
      <c r="F22" s="177"/>
      <c r="G22" s="177"/>
      <c r="H22" s="120"/>
      <c r="I22" s="152"/>
      <c r="J22" s="152"/>
      <c r="K22" s="152"/>
      <c r="L22" s="152"/>
      <c r="M22" s="152"/>
      <c r="N22" s="152"/>
      <c r="O22" s="152"/>
      <c r="P22" s="152"/>
      <c r="Q22" s="396" t="s">
        <v>140</v>
      </c>
      <c r="R22" s="397"/>
      <c r="S22" s="182">
        <f>SUM(S21:S21)</f>
        <v>1520</v>
      </c>
    </row>
    <row r="23" spans="1:19" ht="37.5" customHeight="1" x14ac:dyDescent="0.25">
      <c r="A23" s="100" t="s">
        <v>93</v>
      </c>
      <c r="B23" s="101" t="s">
        <v>80</v>
      </c>
      <c r="C23" s="101"/>
      <c r="D23" s="100" t="s">
        <v>1</v>
      </c>
      <c r="E23" s="101" t="s">
        <v>2</v>
      </c>
      <c r="F23" s="101" t="s">
        <v>3</v>
      </c>
      <c r="G23" s="101" t="s">
        <v>4</v>
      </c>
      <c r="H23" s="25"/>
      <c r="I23" s="60" t="s">
        <v>5</v>
      </c>
      <c r="J23" s="60" t="s">
        <v>6</v>
      </c>
      <c r="K23" s="60" t="s">
        <v>7</v>
      </c>
      <c r="L23" s="60" t="s">
        <v>8</v>
      </c>
      <c r="M23" s="60" t="s">
        <v>9</v>
      </c>
      <c r="N23" s="60" t="s">
        <v>10</v>
      </c>
      <c r="O23" s="60" t="s">
        <v>104</v>
      </c>
      <c r="P23" s="60" t="s">
        <v>103</v>
      </c>
      <c r="Q23" s="60" t="s">
        <v>102</v>
      </c>
      <c r="R23" s="60" t="s">
        <v>101</v>
      </c>
      <c r="S23" s="102" t="s">
        <v>113</v>
      </c>
    </row>
    <row r="24" spans="1:19" ht="19.5" customHeight="1" x14ac:dyDescent="0.25">
      <c r="A24" s="425">
        <v>3</v>
      </c>
      <c r="B24" s="416" t="s">
        <v>284</v>
      </c>
      <c r="C24" s="416" t="s">
        <v>258</v>
      </c>
      <c r="D24" s="200" t="s">
        <v>213</v>
      </c>
      <c r="E24" s="3"/>
      <c r="F24" s="3"/>
      <c r="G24" s="3"/>
      <c r="H24" s="120"/>
      <c r="I24" s="3"/>
      <c r="J24" s="3"/>
      <c r="K24" s="3"/>
      <c r="L24" s="3"/>
      <c r="M24" s="3"/>
      <c r="N24" s="3"/>
      <c r="O24" s="3"/>
      <c r="P24" s="3"/>
      <c r="Q24" s="3"/>
      <c r="R24" s="3"/>
      <c r="S24" s="151"/>
    </row>
    <row r="25" spans="1:19" ht="18.75" customHeight="1" x14ac:dyDescent="0.25">
      <c r="A25" s="427"/>
      <c r="B25" s="417"/>
      <c r="C25" s="417"/>
      <c r="D25" s="177" t="s">
        <v>42</v>
      </c>
      <c r="E25" s="177">
        <v>1</v>
      </c>
      <c r="F25" s="177">
        <v>4</v>
      </c>
      <c r="G25" s="177">
        <f>E25*F25</f>
        <v>4</v>
      </c>
      <c r="H25" s="120"/>
      <c r="I25" s="230"/>
      <c r="J25" s="230">
        <f>8*G25</f>
        <v>32</v>
      </c>
      <c r="K25" s="230">
        <f>9*G25</f>
        <v>36</v>
      </c>
      <c r="L25" s="230">
        <f>8*G25</f>
        <v>32</v>
      </c>
      <c r="M25" s="230">
        <f>10*G25</f>
        <v>40</v>
      </c>
      <c r="N25" s="230">
        <f>8*G25</f>
        <v>32</v>
      </c>
      <c r="O25" s="230">
        <f>9*G25</f>
        <v>36</v>
      </c>
      <c r="P25" s="230">
        <f>9*G25</f>
        <v>36</v>
      </c>
      <c r="Q25" s="230">
        <f>8*G25</f>
        <v>32</v>
      </c>
      <c r="R25" s="230">
        <f>9*G25</f>
        <v>36</v>
      </c>
      <c r="S25" s="182">
        <f>SUM(I25:R25)</f>
        <v>312</v>
      </c>
    </row>
    <row r="26" spans="1:19" ht="18.75" customHeight="1" x14ac:dyDescent="0.25">
      <c r="A26" s="421">
        <v>4</v>
      </c>
      <c r="B26" s="416" t="s">
        <v>284</v>
      </c>
      <c r="C26" s="416" t="s">
        <v>204</v>
      </c>
      <c r="D26" s="173" t="s">
        <v>136</v>
      </c>
      <c r="E26" s="177"/>
      <c r="F26" s="177"/>
      <c r="G26" s="177"/>
      <c r="H26" s="120"/>
      <c r="I26" s="152"/>
      <c r="J26" s="152"/>
      <c r="K26" s="152"/>
      <c r="L26" s="152"/>
      <c r="M26" s="152"/>
      <c r="N26" s="152"/>
      <c r="O26" s="152"/>
      <c r="P26" s="152"/>
      <c r="Q26" s="152"/>
      <c r="R26" s="152"/>
      <c r="S26" s="182"/>
    </row>
    <row r="27" spans="1:19" ht="18.75" customHeight="1" x14ac:dyDescent="0.25">
      <c r="A27" s="428"/>
      <c r="B27" s="417"/>
      <c r="C27" s="417"/>
      <c r="D27" s="177" t="s">
        <v>38</v>
      </c>
      <c r="E27" s="177">
        <v>1</v>
      </c>
      <c r="F27" s="177">
        <v>2</v>
      </c>
      <c r="G27" s="177">
        <f>E27*F27</f>
        <v>2</v>
      </c>
      <c r="H27" s="120"/>
      <c r="I27" s="222"/>
      <c r="J27" s="222">
        <f>5*G27</f>
        <v>10</v>
      </c>
      <c r="K27" s="222">
        <f>4*G27</f>
        <v>8</v>
      </c>
      <c r="L27" s="222">
        <f>4*G27</f>
        <v>8</v>
      </c>
      <c r="M27" s="222">
        <f>4*G27</f>
        <v>8</v>
      </c>
      <c r="N27" s="222">
        <f>4*G27</f>
        <v>8</v>
      </c>
      <c r="O27" s="222">
        <f>5*G27</f>
        <v>10</v>
      </c>
      <c r="P27" s="222">
        <f>4*G27</f>
        <v>8</v>
      </c>
      <c r="Q27" s="222">
        <f>4*G27</f>
        <v>8</v>
      </c>
      <c r="R27" s="222">
        <f>5*G27</f>
        <v>10</v>
      </c>
      <c r="S27" s="182">
        <f>SUM(I27:R27)</f>
        <v>78</v>
      </c>
    </row>
    <row r="28" spans="1:19" ht="18" customHeight="1" x14ac:dyDescent="0.25">
      <c r="A28" s="5"/>
      <c r="B28" s="158"/>
      <c r="C28" s="158"/>
      <c r="D28" s="3"/>
      <c r="E28" s="3"/>
      <c r="F28" s="3"/>
      <c r="G28" s="3"/>
      <c r="H28" s="27"/>
      <c r="I28" s="3"/>
      <c r="J28" s="3"/>
      <c r="K28" s="3"/>
      <c r="L28" s="3"/>
      <c r="M28" s="3"/>
      <c r="N28" s="3"/>
      <c r="O28" s="3"/>
      <c r="P28" s="3"/>
      <c r="Q28" s="391" t="s">
        <v>147</v>
      </c>
      <c r="R28" s="391"/>
      <c r="S28" s="181">
        <f>SUM(S25:S27)</f>
        <v>390</v>
      </c>
    </row>
    <row r="29" spans="1:19" ht="19.5" customHeight="1" x14ac:dyDescent="0.25">
      <c r="A29" s="20"/>
      <c r="B29" s="178"/>
      <c r="C29" s="264"/>
      <c r="D29" s="178"/>
      <c r="E29" s="3"/>
      <c r="F29" s="3"/>
      <c r="G29" s="3"/>
      <c r="H29" s="27"/>
      <c r="I29" s="3"/>
      <c r="J29" s="3"/>
      <c r="K29" s="3"/>
      <c r="L29" s="3"/>
      <c r="M29" s="3"/>
      <c r="N29" s="3"/>
      <c r="O29" s="3"/>
      <c r="P29" s="3"/>
      <c r="Q29" s="429" t="s">
        <v>167</v>
      </c>
      <c r="R29" s="429"/>
      <c r="S29" s="244">
        <f>S18+S22+S28</f>
        <v>2670</v>
      </c>
    </row>
    <row r="30" spans="1:19" x14ac:dyDescent="0.25">
      <c r="A30" s="44"/>
      <c r="B30" s="17"/>
      <c r="C30" s="17"/>
      <c r="D30" s="17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84"/>
    </row>
    <row r="31" spans="1:19" x14ac:dyDescent="0.25">
      <c r="A31" s="44"/>
      <c r="B31" s="17"/>
      <c r="C31" s="17"/>
      <c r="D31" s="17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84"/>
    </row>
    <row r="32" spans="1:19" ht="29.25" customHeight="1" x14ac:dyDescent="0.25">
      <c r="A32" s="44"/>
      <c r="B32" s="17"/>
      <c r="C32" s="17"/>
      <c r="D32" s="17"/>
      <c r="E32" s="15"/>
      <c r="F32" s="15"/>
      <c r="G32" s="15"/>
      <c r="H32" s="15"/>
      <c r="I32" s="409" t="s">
        <v>205</v>
      </c>
      <c r="J32" s="410"/>
      <c r="K32" s="410"/>
      <c r="L32" s="410"/>
      <c r="M32" s="410"/>
      <c r="N32" s="410"/>
      <c r="O32" s="410"/>
      <c r="P32" s="411"/>
      <c r="Q32" s="15"/>
      <c r="R32" s="15"/>
      <c r="S32" s="184"/>
    </row>
    <row r="33" spans="6:17" ht="26.25" customHeight="1" x14ac:dyDescent="0.25"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</row>
    <row r="34" spans="6:17" ht="34.5" customHeight="1" x14ac:dyDescent="0.25">
      <c r="F34" s="15"/>
      <c r="G34" s="383" t="s">
        <v>109</v>
      </c>
      <c r="H34" s="383"/>
      <c r="I34" s="383"/>
      <c r="J34" s="383"/>
      <c r="K34" s="383"/>
      <c r="L34" s="176" t="s">
        <v>114</v>
      </c>
    </row>
    <row r="35" spans="6:17" ht="27" customHeight="1" x14ac:dyDescent="0.25">
      <c r="F35" s="81"/>
      <c r="G35" s="413" t="s">
        <v>125</v>
      </c>
      <c r="H35" s="413"/>
      <c r="I35" s="413"/>
      <c r="J35" s="413"/>
      <c r="K35" s="413"/>
      <c r="L35" s="215">
        <f>S18</f>
        <v>760</v>
      </c>
    </row>
    <row r="36" spans="6:17" ht="27" customHeight="1" x14ac:dyDescent="0.25">
      <c r="F36" s="81"/>
      <c r="G36" s="414" t="s">
        <v>107</v>
      </c>
      <c r="H36" s="414"/>
      <c r="I36" s="414"/>
      <c r="J36" s="414"/>
      <c r="K36" s="414"/>
      <c r="L36" s="215">
        <f>S22</f>
        <v>1520</v>
      </c>
    </row>
    <row r="37" spans="6:17" ht="27" customHeight="1" x14ac:dyDescent="0.25">
      <c r="F37" s="82"/>
      <c r="G37" s="415" t="s">
        <v>126</v>
      </c>
      <c r="H37" s="415"/>
      <c r="I37" s="415"/>
      <c r="J37" s="415"/>
      <c r="K37" s="415"/>
      <c r="L37" s="203">
        <f>S28</f>
        <v>390</v>
      </c>
    </row>
    <row r="38" spans="6:17" ht="26.25" customHeight="1" x14ac:dyDescent="0.25">
      <c r="G38" s="375" t="s">
        <v>157</v>
      </c>
      <c r="H38" s="376"/>
      <c r="I38" s="376"/>
      <c r="J38" s="376"/>
      <c r="K38" s="377"/>
      <c r="L38" s="203">
        <f>SUM(L35:L37)</f>
        <v>2670</v>
      </c>
    </row>
  </sheetData>
  <mergeCells count="32">
    <mergeCell ref="G38:K38"/>
    <mergeCell ref="G36:K36"/>
    <mergeCell ref="G37:K37"/>
    <mergeCell ref="A1:S1"/>
    <mergeCell ref="A2:S2"/>
    <mergeCell ref="A3:S3"/>
    <mergeCell ref="G35:K35"/>
    <mergeCell ref="A20:A21"/>
    <mergeCell ref="B20:B21"/>
    <mergeCell ref="Q22:R22"/>
    <mergeCell ref="A24:A25"/>
    <mergeCell ref="B24:B25"/>
    <mergeCell ref="A26:A27"/>
    <mergeCell ref="B26:B27"/>
    <mergeCell ref="Q28:R28"/>
    <mergeCell ref="Q29:R29"/>
    <mergeCell ref="I32:P32"/>
    <mergeCell ref="G34:K34"/>
    <mergeCell ref="C20:C21"/>
    <mergeCell ref="C24:C25"/>
    <mergeCell ref="C26:C27"/>
    <mergeCell ref="A5:S5"/>
    <mergeCell ref="A7:S7"/>
    <mergeCell ref="Q18:R18"/>
    <mergeCell ref="G9:H9"/>
    <mergeCell ref="G10:H10"/>
    <mergeCell ref="G12:H12"/>
    <mergeCell ref="G13:H13"/>
    <mergeCell ref="A16:A17"/>
    <mergeCell ref="B16:B17"/>
    <mergeCell ref="G11:H11"/>
    <mergeCell ref="C16:C18"/>
  </mergeCells>
  <pageMargins left="0.70866141732283472" right="0.70866141732283472" top="0.74803149606299213" bottom="0.74803149606299213" header="0.31496062992125984" footer="0.31496062992125984"/>
  <pageSetup paperSize="17" scale="7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5"/>
  <sheetViews>
    <sheetView topLeftCell="D1" zoomScale="78" zoomScaleNormal="78" workbookViewId="0">
      <selection activeCell="Q20" sqref="Q19:Q20"/>
    </sheetView>
  </sheetViews>
  <sheetFormatPr baseColWidth="10" defaultRowHeight="15" x14ac:dyDescent="0.25"/>
  <cols>
    <col min="1" max="1" width="9" style="61" customWidth="1"/>
    <col min="2" max="3" width="28.42578125" style="61" customWidth="1"/>
    <col min="4" max="4" width="14.85546875" style="61" customWidth="1"/>
    <col min="5" max="5" width="11.42578125" style="61"/>
    <col min="6" max="6" width="12.85546875" style="61" customWidth="1"/>
    <col min="7" max="7" width="12.140625" style="61" customWidth="1"/>
    <col min="8" max="8" width="3.42578125" style="61" customWidth="1"/>
    <col min="9" max="9" width="13.5703125" style="61" customWidth="1"/>
    <col min="10" max="10" width="14" style="61" customWidth="1"/>
    <col min="11" max="11" width="13.5703125" style="61" customWidth="1"/>
    <col min="12" max="12" width="13.140625" style="61" customWidth="1"/>
    <col min="13" max="14" width="13.5703125" style="61" customWidth="1"/>
    <col min="15" max="15" width="15.42578125" style="61" customWidth="1"/>
    <col min="16" max="16" width="13.7109375" style="61" customWidth="1"/>
    <col min="17" max="17" width="14.28515625" style="61" customWidth="1"/>
    <col min="18" max="18" width="14.140625" style="61" customWidth="1"/>
    <col min="19" max="19" width="16.140625" style="61" customWidth="1"/>
    <col min="20" max="16384" width="11.42578125" style="61"/>
  </cols>
  <sheetData>
    <row r="1" spans="1:20" ht="18" x14ac:dyDescent="0.25">
      <c r="A1" s="287" t="s">
        <v>110</v>
      </c>
      <c r="B1" s="345"/>
      <c r="C1" s="345"/>
      <c r="D1" s="345"/>
      <c r="E1" s="345"/>
      <c r="F1" s="345"/>
      <c r="G1" s="345"/>
      <c r="H1" s="345"/>
      <c r="I1" s="345"/>
      <c r="J1" s="345"/>
      <c r="K1" s="345"/>
      <c r="L1" s="345"/>
      <c r="M1" s="345"/>
      <c r="N1" s="345"/>
      <c r="O1" s="345"/>
      <c r="P1" s="345"/>
      <c r="Q1" s="345"/>
      <c r="R1" s="345"/>
      <c r="S1" s="345"/>
      <c r="T1" s="50"/>
    </row>
    <row r="2" spans="1:20" ht="20.25" customHeight="1" x14ac:dyDescent="0.25">
      <c r="A2" s="288" t="s">
        <v>111</v>
      </c>
      <c r="B2" s="345"/>
      <c r="C2" s="345"/>
      <c r="D2" s="345"/>
      <c r="E2" s="345"/>
      <c r="F2" s="345"/>
      <c r="G2" s="345"/>
      <c r="H2" s="345"/>
      <c r="I2" s="345"/>
      <c r="J2" s="345"/>
      <c r="K2" s="345"/>
      <c r="L2" s="345"/>
      <c r="M2" s="345"/>
      <c r="N2" s="345"/>
      <c r="O2" s="345"/>
      <c r="P2" s="345"/>
      <c r="Q2" s="345"/>
      <c r="R2" s="345"/>
      <c r="S2" s="345"/>
      <c r="T2" s="39"/>
    </row>
    <row r="3" spans="1:20" ht="19.5" customHeight="1" x14ac:dyDescent="0.25">
      <c r="A3" s="406" t="s">
        <v>112</v>
      </c>
      <c r="B3" s="345"/>
      <c r="C3" s="345"/>
      <c r="D3" s="345"/>
      <c r="E3" s="345"/>
      <c r="F3" s="345"/>
      <c r="G3" s="345"/>
      <c r="H3" s="345"/>
      <c r="I3" s="345"/>
      <c r="J3" s="345"/>
      <c r="K3" s="345"/>
      <c r="L3" s="345"/>
      <c r="M3" s="345"/>
      <c r="N3" s="345"/>
      <c r="O3" s="345"/>
      <c r="P3" s="345"/>
      <c r="Q3" s="345"/>
      <c r="R3" s="345"/>
      <c r="S3" s="345"/>
      <c r="T3" s="40"/>
    </row>
    <row r="4" spans="1:20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</row>
    <row r="5" spans="1:20" ht="18.75" x14ac:dyDescent="0.3">
      <c r="A5" s="294" t="s">
        <v>294</v>
      </c>
      <c r="B5" s="344"/>
      <c r="C5" s="344"/>
      <c r="D5" s="344"/>
      <c r="E5" s="344"/>
      <c r="F5" s="344"/>
      <c r="G5" s="344"/>
      <c r="H5" s="344"/>
      <c r="I5" s="344"/>
      <c r="J5" s="344"/>
      <c r="K5" s="344"/>
      <c r="L5" s="344"/>
      <c r="M5" s="344"/>
      <c r="N5" s="344"/>
      <c r="O5" s="344"/>
      <c r="P5" s="344"/>
      <c r="Q5" s="344"/>
      <c r="R5" s="344"/>
      <c r="S5" s="344"/>
    </row>
    <row r="7" spans="1:20" ht="21" x14ac:dyDescent="0.35">
      <c r="A7" s="295" t="s">
        <v>206</v>
      </c>
      <c r="B7" s="344"/>
      <c r="C7" s="344"/>
      <c r="D7" s="344"/>
      <c r="E7" s="344"/>
      <c r="F7" s="344"/>
      <c r="G7" s="344"/>
      <c r="H7" s="344"/>
      <c r="I7" s="344"/>
      <c r="J7" s="344"/>
      <c r="K7" s="344"/>
      <c r="L7" s="344"/>
      <c r="M7" s="344"/>
      <c r="N7" s="344"/>
      <c r="O7" s="344"/>
      <c r="P7" s="344"/>
      <c r="Q7" s="344"/>
      <c r="R7" s="344"/>
      <c r="S7" s="344"/>
    </row>
    <row r="8" spans="1:20" ht="15.75" thickBot="1" x14ac:dyDescent="0.3"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</row>
    <row r="9" spans="1:20" ht="23.25" thickBot="1" x14ac:dyDescent="0.3">
      <c r="B9" s="63"/>
      <c r="C9" s="63"/>
      <c r="G9" s="290" t="s">
        <v>119</v>
      </c>
      <c r="H9" s="291"/>
      <c r="I9" s="65" t="s">
        <v>6</v>
      </c>
      <c r="J9" s="65" t="s">
        <v>7</v>
      </c>
      <c r="K9" s="65" t="s">
        <v>8</v>
      </c>
      <c r="L9" s="65" t="s">
        <v>9</v>
      </c>
      <c r="M9" s="65" t="s">
        <v>10</v>
      </c>
      <c r="N9" s="65" t="s">
        <v>104</v>
      </c>
      <c r="O9" s="65" t="s">
        <v>103</v>
      </c>
      <c r="P9" s="65" t="s">
        <v>102</v>
      </c>
      <c r="Q9" s="65" t="s">
        <v>101</v>
      </c>
      <c r="R9" s="65" t="s">
        <v>293</v>
      </c>
      <c r="S9" s="64"/>
    </row>
    <row r="10" spans="1:20" ht="22.5" customHeight="1" thickBot="1" x14ac:dyDescent="0.3">
      <c r="B10" s="63"/>
      <c r="C10" s="63"/>
      <c r="G10" s="292" t="s">
        <v>120</v>
      </c>
      <c r="H10" s="293"/>
      <c r="I10" s="210">
        <v>22</v>
      </c>
      <c r="J10" s="210">
        <v>19</v>
      </c>
      <c r="K10" s="210">
        <v>22</v>
      </c>
      <c r="L10" s="210">
        <v>23</v>
      </c>
      <c r="M10" s="210">
        <v>21</v>
      </c>
      <c r="N10" s="210">
        <v>20</v>
      </c>
      <c r="O10" s="210">
        <v>21</v>
      </c>
      <c r="P10" s="210">
        <v>20</v>
      </c>
      <c r="Q10" s="210">
        <v>22</v>
      </c>
      <c r="R10" s="211">
        <f>SUM(I10:Q10)</f>
        <v>190</v>
      </c>
      <c r="S10" s="64"/>
    </row>
    <row r="11" spans="1:20" ht="22.5" customHeight="1" x14ac:dyDescent="0.25">
      <c r="B11" s="63"/>
      <c r="C11" s="63"/>
      <c r="G11" s="404" t="s">
        <v>212</v>
      </c>
      <c r="H11" s="404"/>
      <c r="I11" s="222">
        <v>9</v>
      </c>
      <c r="J11" s="222">
        <v>8</v>
      </c>
      <c r="K11" s="222">
        <v>8</v>
      </c>
      <c r="L11" s="222">
        <v>10</v>
      </c>
      <c r="M11" s="222">
        <v>8</v>
      </c>
      <c r="N11" s="222">
        <v>9</v>
      </c>
      <c r="O11" s="222">
        <v>9</v>
      </c>
      <c r="P11" s="222">
        <v>8</v>
      </c>
      <c r="Q11" s="222">
        <v>9</v>
      </c>
      <c r="R11" s="211">
        <f>SUM(I11:Q11)</f>
        <v>78</v>
      </c>
      <c r="S11" s="64"/>
    </row>
    <row r="12" spans="1:20" x14ac:dyDescent="0.25">
      <c r="G12" s="405"/>
      <c r="H12" s="405"/>
    </row>
    <row r="14" spans="1:20" ht="36" x14ac:dyDescent="0.25">
      <c r="A14" s="30" t="s">
        <v>93</v>
      </c>
      <c r="B14" s="74" t="s">
        <v>160</v>
      </c>
      <c r="C14" s="74" t="s">
        <v>222</v>
      </c>
      <c r="D14" s="30" t="s">
        <v>1</v>
      </c>
      <c r="E14" s="74" t="s">
        <v>2</v>
      </c>
      <c r="F14" s="74" t="s">
        <v>3</v>
      </c>
      <c r="G14" s="74" t="s">
        <v>4</v>
      </c>
      <c r="H14" s="25"/>
      <c r="I14" s="59" t="s">
        <v>5</v>
      </c>
      <c r="J14" s="59" t="s">
        <v>6</v>
      </c>
      <c r="K14" s="59" t="s">
        <v>7</v>
      </c>
      <c r="L14" s="59" t="s">
        <v>8</v>
      </c>
      <c r="M14" s="59" t="s">
        <v>9</v>
      </c>
      <c r="N14" s="59" t="s">
        <v>10</v>
      </c>
      <c r="O14" s="59" t="s">
        <v>104</v>
      </c>
      <c r="P14" s="59" t="s">
        <v>103</v>
      </c>
      <c r="Q14" s="59" t="s">
        <v>102</v>
      </c>
      <c r="R14" s="59" t="s">
        <v>101</v>
      </c>
      <c r="S14" s="112" t="s">
        <v>113</v>
      </c>
    </row>
    <row r="15" spans="1:20" ht="19.5" customHeight="1" x14ac:dyDescent="0.25">
      <c r="A15" s="421">
        <v>1</v>
      </c>
      <c r="B15" s="416" t="s">
        <v>285</v>
      </c>
      <c r="C15" s="416" t="s">
        <v>286</v>
      </c>
      <c r="D15" s="51" t="s">
        <v>15</v>
      </c>
      <c r="E15" s="4"/>
      <c r="F15" s="4"/>
      <c r="G15" s="4"/>
      <c r="H15" s="75"/>
      <c r="I15" s="7"/>
      <c r="J15" s="7"/>
      <c r="K15" s="7"/>
      <c r="L15" s="7"/>
      <c r="M15" s="7"/>
      <c r="N15" s="7"/>
      <c r="O15" s="7"/>
      <c r="P15" s="7"/>
      <c r="Q15" s="7"/>
      <c r="R15" s="7"/>
      <c r="S15" s="5"/>
    </row>
    <row r="16" spans="1:20" ht="19.5" customHeight="1" x14ac:dyDescent="0.25">
      <c r="A16" s="428"/>
      <c r="B16" s="417"/>
      <c r="C16" s="417"/>
      <c r="D16" s="177" t="s">
        <v>23</v>
      </c>
      <c r="E16" s="3">
        <v>1</v>
      </c>
      <c r="F16" s="3">
        <v>3</v>
      </c>
      <c r="G16" s="3">
        <f>E16*F16</f>
        <v>3</v>
      </c>
      <c r="H16" s="120"/>
      <c r="I16" s="170"/>
      <c r="J16" s="170">
        <f>22*G16</f>
        <v>66</v>
      </c>
      <c r="K16" s="170">
        <f>19*G16</f>
        <v>57</v>
      </c>
      <c r="L16" s="170">
        <f>22*G16</f>
        <v>66</v>
      </c>
      <c r="M16" s="170">
        <f>23*G16</f>
        <v>69</v>
      </c>
      <c r="N16" s="170">
        <f>21*G16</f>
        <v>63</v>
      </c>
      <c r="O16" s="170">
        <f>20*G16</f>
        <v>60</v>
      </c>
      <c r="P16" s="170">
        <f>21*G16</f>
        <v>63</v>
      </c>
      <c r="Q16" s="170">
        <f>20*G16</f>
        <v>60</v>
      </c>
      <c r="R16" s="170">
        <f>22*G16</f>
        <v>66</v>
      </c>
      <c r="S16" s="159">
        <f>SUM(I16:R16)</f>
        <v>570</v>
      </c>
    </row>
    <row r="17" spans="1:19" x14ac:dyDescent="0.25">
      <c r="A17" s="127"/>
      <c r="B17" s="129"/>
      <c r="C17" s="265"/>
      <c r="D17" s="3"/>
      <c r="E17" s="3"/>
      <c r="F17" s="3"/>
      <c r="G17" s="3"/>
      <c r="H17" s="120"/>
      <c r="I17" s="152"/>
      <c r="J17" s="152"/>
      <c r="K17" s="152"/>
      <c r="L17" s="152"/>
      <c r="M17" s="152"/>
      <c r="N17" s="152"/>
      <c r="O17" s="152"/>
      <c r="P17" s="152"/>
      <c r="Q17" s="394" t="s">
        <v>139</v>
      </c>
      <c r="R17" s="395"/>
      <c r="S17" s="159">
        <f>SUM(S16:S16)</f>
        <v>570</v>
      </c>
    </row>
    <row r="18" spans="1:19" x14ac:dyDescent="0.25">
      <c r="A18" s="20"/>
      <c r="B18" s="126"/>
      <c r="C18" s="264"/>
      <c r="D18" s="126"/>
      <c r="E18" s="3"/>
      <c r="F18" s="3"/>
      <c r="G18" s="3"/>
      <c r="H18" s="27"/>
      <c r="I18" s="3"/>
      <c r="J18" s="3"/>
      <c r="K18" s="3"/>
      <c r="L18" s="3"/>
      <c r="M18" s="3"/>
      <c r="N18" s="3"/>
      <c r="O18" s="3"/>
      <c r="P18" s="3"/>
      <c r="Q18" s="408" t="s">
        <v>167</v>
      </c>
      <c r="R18" s="408"/>
      <c r="S18" s="231">
        <f>SUM(S17)</f>
        <v>570</v>
      </c>
    </row>
    <row r="19" spans="1:19" x14ac:dyDescent="0.25">
      <c r="A19" s="44"/>
      <c r="B19" s="17"/>
      <c r="C19" s="17"/>
      <c r="D19" s="17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6"/>
    </row>
    <row r="20" spans="1:19" x14ac:dyDescent="0.25">
      <c r="A20" s="44"/>
      <c r="B20" s="17"/>
      <c r="C20" s="17"/>
      <c r="D20" s="17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6"/>
    </row>
    <row r="21" spans="1:19" ht="29.25" customHeight="1" x14ac:dyDescent="0.25">
      <c r="A21" s="44"/>
      <c r="B21" s="17"/>
      <c r="C21" s="17"/>
      <c r="D21" s="17"/>
      <c r="E21" s="15"/>
      <c r="F21" s="15"/>
      <c r="G21" s="15"/>
      <c r="H21" s="15"/>
      <c r="I21" s="409" t="s">
        <v>207</v>
      </c>
      <c r="J21" s="410"/>
      <c r="K21" s="410"/>
      <c r="L21" s="410"/>
      <c r="M21" s="410"/>
      <c r="N21" s="410"/>
      <c r="O21" s="410"/>
      <c r="P21" s="411"/>
      <c r="Q21" s="15"/>
      <c r="R21" s="15"/>
      <c r="S21" s="16"/>
    </row>
    <row r="22" spans="1:19" x14ac:dyDescent="0.25"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</row>
    <row r="23" spans="1:19" ht="31.5" x14ac:dyDescent="0.25">
      <c r="F23" s="15"/>
      <c r="G23" s="383" t="s">
        <v>109</v>
      </c>
      <c r="H23" s="383"/>
      <c r="I23" s="383"/>
      <c r="J23" s="383"/>
      <c r="K23" s="383"/>
      <c r="L23" s="124" t="s">
        <v>114</v>
      </c>
    </row>
    <row r="24" spans="1:19" ht="27" customHeight="1" x14ac:dyDescent="0.25">
      <c r="F24" s="81"/>
      <c r="G24" s="413" t="s">
        <v>125</v>
      </c>
      <c r="H24" s="413"/>
      <c r="I24" s="413"/>
      <c r="J24" s="413"/>
      <c r="K24" s="413"/>
      <c r="L24" s="215">
        <f>S17</f>
        <v>570</v>
      </c>
    </row>
    <row r="25" spans="1:19" ht="21.75" customHeight="1" x14ac:dyDescent="0.25">
      <c r="G25" s="430" t="s">
        <v>157</v>
      </c>
      <c r="H25" s="431"/>
      <c r="I25" s="431"/>
      <c r="J25" s="431"/>
      <c r="K25" s="432"/>
      <c r="L25" s="203">
        <f>SUM(L24:L24)</f>
        <v>570</v>
      </c>
    </row>
  </sheetData>
  <mergeCells count="18">
    <mergeCell ref="G25:K25"/>
    <mergeCell ref="G24:K24"/>
    <mergeCell ref="G23:K23"/>
    <mergeCell ref="Q17:R17"/>
    <mergeCell ref="Q18:R18"/>
    <mergeCell ref="I21:P21"/>
    <mergeCell ref="G11:H11"/>
    <mergeCell ref="G9:H9"/>
    <mergeCell ref="G10:H10"/>
    <mergeCell ref="G12:H12"/>
    <mergeCell ref="A15:A16"/>
    <mergeCell ref="B15:B16"/>
    <mergeCell ref="A1:S1"/>
    <mergeCell ref="A2:S2"/>
    <mergeCell ref="A3:S3"/>
    <mergeCell ref="A5:S5"/>
    <mergeCell ref="A7:S7"/>
    <mergeCell ref="C15:C16"/>
  </mergeCells>
  <pageMargins left="0.70866141732283472" right="0.70866141732283472" top="0.74803149606299213" bottom="0.74803149606299213" header="0.31496062992125984" footer="0.31496062992125984"/>
  <pageSetup paperSize="17" scale="7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3"/>
  <sheetViews>
    <sheetView tabSelected="1" topLeftCell="D19" zoomScale="78" zoomScaleNormal="78" workbookViewId="0">
      <selection activeCell="R9" sqref="R9"/>
    </sheetView>
  </sheetViews>
  <sheetFormatPr baseColWidth="10" defaultRowHeight="15" x14ac:dyDescent="0.25"/>
  <cols>
    <col min="1" max="1" width="8.5703125" style="61" customWidth="1"/>
    <col min="2" max="3" width="23.7109375" style="61" customWidth="1"/>
    <col min="4" max="4" width="15.5703125" style="61" customWidth="1"/>
    <col min="5" max="5" width="11.42578125" style="61"/>
    <col min="6" max="6" width="12.85546875" style="61" customWidth="1"/>
    <col min="7" max="7" width="12.140625" style="61" customWidth="1"/>
    <col min="8" max="8" width="3.42578125" style="61" customWidth="1"/>
    <col min="9" max="9" width="13.5703125" style="61" customWidth="1"/>
    <col min="10" max="10" width="14" style="61" customWidth="1"/>
    <col min="11" max="11" width="13.5703125" style="61" customWidth="1"/>
    <col min="12" max="12" width="13.140625" style="61" customWidth="1"/>
    <col min="13" max="14" width="13.5703125" style="61" customWidth="1"/>
    <col min="15" max="15" width="16.7109375" style="61" customWidth="1"/>
    <col min="16" max="16" width="13.7109375" style="61" customWidth="1"/>
    <col min="17" max="17" width="13.5703125" style="61" customWidth="1"/>
    <col min="18" max="18" width="13.42578125" style="61" customWidth="1"/>
    <col min="19" max="19" width="15.7109375" style="61" customWidth="1"/>
    <col min="20" max="16384" width="11.42578125" style="61"/>
  </cols>
  <sheetData>
    <row r="1" spans="1:20" ht="24" customHeight="1" x14ac:dyDescent="0.25">
      <c r="A1" s="287" t="s">
        <v>110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50"/>
    </row>
    <row r="2" spans="1:20" ht="20.25" customHeight="1" x14ac:dyDescent="0.25">
      <c r="A2" s="288" t="s">
        <v>111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S2" s="288"/>
      <c r="T2" s="39"/>
    </row>
    <row r="3" spans="1:20" ht="18.75" customHeight="1" x14ac:dyDescent="0.25">
      <c r="A3" s="406" t="s">
        <v>112</v>
      </c>
      <c r="B3" s="406"/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"/>
    </row>
    <row r="4" spans="1:20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</row>
    <row r="5" spans="1:20" ht="18.75" x14ac:dyDescent="0.3">
      <c r="A5" s="294" t="s">
        <v>294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</row>
    <row r="7" spans="1:20" ht="21" x14ac:dyDescent="0.35">
      <c r="A7" s="295" t="s">
        <v>173</v>
      </c>
      <c r="B7" s="295"/>
      <c r="C7" s="295"/>
      <c r="D7" s="295"/>
      <c r="E7" s="295"/>
      <c r="F7" s="295"/>
      <c r="G7" s="295"/>
      <c r="H7" s="295"/>
      <c r="I7" s="295"/>
      <c r="J7" s="295"/>
      <c r="K7" s="295"/>
      <c r="L7" s="295"/>
      <c r="M7" s="295"/>
      <c r="N7" s="295"/>
      <c r="O7" s="295"/>
      <c r="P7" s="295"/>
      <c r="Q7" s="295"/>
      <c r="R7" s="295"/>
      <c r="S7" s="295"/>
    </row>
    <row r="8" spans="1:20" ht="15.75" thickBot="1" x14ac:dyDescent="0.3"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</row>
    <row r="9" spans="1:20" ht="27.75" customHeight="1" thickBot="1" x14ac:dyDescent="0.3">
      <c r="B9" s="63"/>
      <c r="C9" s="63"/>
      <c r="G9" s="290" t="s">
        <v>119</v>
      </c>
      <c r="H9" s="291"/>
      <c r="I9" s="65" t="s">
        <v>6</v>
      </c>
      <c r="J9" s="65" t="s">
        <v>7</v>
      </c>
      <c r="K9" s="65" t="s">
        <v>8</v>
      </c>
      <c r="L9" s="65" t="s">
        <v>9</v>
      </c>
      <c r="M9" s="65" t="s">
        <v>10</v>
      </c>
      <c r="N9" s="65" t="s">
        <v>104</v>
      </c>
      <c r="O9" s="65" t="s">
        <v>103</v>
      </c>
      <c r="P9" s="65" t="s">
        <v>102</v>
      </c>
      <c r="Q9" s="65" t="s">
        <v>101</v>
      </c>
      <c r="R9" s="65" t="s">
        <v>293</v>
      </c>
      <c r="S9" s="64"/>
    </row>
    <row r="10" spans="1:20" ht="22.5" customHeight="1" x14ac:dyDescent="0.25">
      <c r="B10" s="63"/>
      <c r="C10" s="63"/>
      <c r="G10" s="292" t="s">
        <v>120</v>
      </c>
      <c r="H10" s="293"/>
      <c r="I10" s="210">
        <v>22</v>
      </c>
      <c r="J10" s="210">
        <v>19</v>
      </c>
      <c r="K10" s="210">
        <v>22</v>
      </c>
      <c r="L10" s="210">
        <v>23</v>
      </c>
      <c r="M10" s="210">
        <v>21</v>
      </c>
      <c r="N10" s="210">
        <v>20</v>
      </c>
      <c r="O10" s="210">
        <v>21</v>
      </c>
      <c r="P10" s="210">
        <v>20</v>
      </c>
      <c r="Q10" s="210">
        <v>22</v>
      </c>
      <c r="R10" s="211">
        <f>SUM(I10:Q10)</f>
        <v>190</v>
      </c>
      <c r="S10" s="64"/>
    </row>
    <row r="11" spans="1:20" x14ac:dyDescent="0.25">
      <c r="G11" s="405"/>
      <c r="H11" s="405"/>
    </row>
    <row r="13" spans="1:20" ht="36" x14ac:dyDescent="0.25">
      <c r="A13" s="30" t="s">
        <v>93</v>
      </c>
      <c r="B13" s="74" t="s">
        <v>160</v>
      </c>
      <c r="C13" s="74" t="s">
        <v>222</v>
      </c>
      <c r="D13" s="30" t="s">
        <v>1</v>
      </c>
      <c r="E13" s="74" t="s">
        <v>2</v>
      </c>
      <c r="F13" s="74" t="s">
        <v>3</v>
      </c>
      <c r="G13" s="74" t="s">
        <v>4</v>
      </c>
      <c r="H13" s="25"/>
      <c r="I13" s="59" t="s">
        <v>5</v>
      </c>
      <c r="J13" s="59" t="s">
        <v>6</v>
      </c>
      <c r="K13" s="59" t="s">
        <v>7</v>
      </c>
      <c r="L13" s="59" t="s">
        <v>8</v>
      </c>
      <c r="M13" s="59" t="s">
        <v>9</v>
      </c>
      <c r="N13" s="59" t="s">
        <v>10</v>
      </c>
      <c r="O13" s="59" t="s">
        <v>104</v>
      </c>
      <c r="P13" s="59" t="s">
        <v>103</v>
      </c>
      <c r="Q13" s="59" t="s">
        <v>102</v>
      </c>
      <c r="R13" s="59" t="s">
        <v>101</v>
      </c>
      <c r="S13" s="112" t="s">
        <v>113</v>
      </c>
    </row>
    <row r="14" spans="1:20" x14ac:dyDescent="0.25">
      <c r="A14" s="335">
        <v>1</v>
      </c>
      <c r="B14" s="269" t="s">
        <v>174</v>
      </c>
      <c r="C14" s="269" t="s">
        <v>287</v>
      </c>
      <c r="D14" s="52" t="s">
        <v>15</v>
      </c>
      <c r="E14" s="4"/>
      <c r="F14" s="4"/>
      <c r="G14" s="4"/>
      <c r="H14" s="75"/>
      <c r="I14" s="7"/>
      <c r="J14" s="7"/>
      <c r="K14" s="7"/>
      <c r="L14" s="7"/>
      <c r="M14" s="7"/>
      <c r="N14" s="7"/>
      <c r="O14" s="7"/>
      <c r="P14" s="7"/>
      <c r="Q14" s="7"/>
      <c r="R14" s="7"/>
      <c r="S14" s="5"/>
    </row>
    <row r="15" spans="1:20" ht="19.5" customHeight="1" x14ac:dyDescent="0.25">
      <c r="A15" s="392"/>
      <c r="B15" s="306"/>
      <c r="C15" s="270"/>
      <c r="D15" s="3" t="s">
        <v>91</v>
      </c>
      <c r="E15" s="3">
        <v>4</v>
      </c>
      <c r="F15" s="3">
        <v>8</v>
      </c>
      <c r="G15" s="3">
        <f>E15*F15</f>
        <v>32</v>
      </c>
      <c r="H15" s="120"/>
      <c r="I15" s="170"/>
      <c r="J15" s="170">
        <f>22*G15</f>
        <v>704</v>
      </c>
      <c r="K15" s="170">
        <f>19*G15</f>
        <v>608</v>
      </c>
      <c r="L15" s="170">
        <f>22*G15</f>
        <v>704</v>
      </c>
      <c r="M15" s="170">
        <f>23*G15</f>
        <v>736</v>
      </c>
      <c r="N15" s="170">
        <f>21*G15</f>
        <v>672</v>
      </c>
      <c r="O15" s="170">
        <f>20*G15</f>
        <v>640</v>
      </c>
      <c r="P15" s="170">
        <f>21*G15</f>
        <v>672</v>
      </c>
      <c r="Q15" s="170">
        <f>20*G15</f>
        <v>640</v>
      </c>
      <c r="R15" s="170">
        <f>22*G15</f>
        <v>704</v>
      </c>
      <c r="S15" s="122">
        <f>SUM(I15:R15)</f>
        <v>6080</v>
      </c>
    </row>
    <row r="16" spans="1:20" ht="21" customHeight="1" x14ac:dyDescent="0.25">
      <c r="A16" s="335">
        <v>2</v>
      </c>
      <c r="B16" s="269" t="s">
        <v>175</v>
      </c>
      <c r="C16" s="269" t="s">
        <v>287</v>
      </c>
      <c r="D16" s="51" t="s">
        <v>15</v>
      </c>
      <c r="E16" s="3"/>
      <c r="F16" s="3"/>
      <c r="G16" s="3"/>
      <c r="H16" s="120"/>
      <c r="I16" s="152"/>
      <c r="J16" s="152"/>
      <c r="K16" s="152"/>
      <c r="L16" s="152"/>
      <c r="M16" s="152"/>
      <c r="N16" s="152"/>
      <c r="O16" s="152"/>
      <c r="P16" s="152"/>
      <c r="Q16" s="153"/>
      <c r="R16" s="154"/>
      <c r="S16" s="155"/>
    </row>
    <row r="17" spans="1:19" ht="21.75" customHeight="1" x14ac:dyDescent="0.25">
      <c r="A17" s="393"/>
      <c r="B17" s="270"/>
      <c r="C17" s="270"/>
      <c r="D17" s="89" t="s">
        <v>91</v>
      </c>
      <c r="E17" s="89">
        <v>2</v>
      </c>
      <c r="F17" s="89">
        <v>8</v>
      </c>
      <c r="G17" s="89">
        <f>E17*F17</f>
        <v>16</v>
      </c>
      <c r="H17" s="156"/>
      <c r="I17" s="170"/>
      <c r="J17" s="170">
        <f>22*G17</f>
        <v>352</v>
      </c>
      <c r="K17" s="170">
        <f>19*G17</f>
        <v>304</v>
      </c>
      <c r="L17" s="170">
        <f>22*G17</f>
        <v>352</v>
      </c>
      <c r="M17" s="170">
        <f>23*G17</f>
        <v>368</v>
      </c>
      <c r="N17" s="170">
        <f>21*G17</f>
        <v>336</v>
      </c>
      <c r="O17" s="170">
        <f>20*G17</f>
        <v>320</v>
      </c>
      <c r="P17" s="170">
        <f>21*G17</f>
        <v>336</v>
      </c>
      <c r="Q17" s="170">
        <f>20*G17</f>
        <v>320</v>
      </c>
      <c r="R17" s="170">
        <f>22*G17</f>
        <v>352</v>
      </c>
      <c r="S17" s="122">
        <f>SUM(I17:R17)</f>
        <v>3040</v>
      </c>
    </row>
    <row r="18" spans="1:19" x14ac:dyDescent="0.25">
      <c r="A18" s="88"/>
      <c r="B18" s="86"/>
      <c r="C18" s="265"/>
      <c r="D18" s="3"/>
      <c r="E18" s="3"/>
      <c r="F18" s="3"/>
      <c r="G18" s="3"/>
      <c r="H18" s="120"/>
      <c r="I18" s="152"/>
      <c r="J18" s="152"/>
      <c r="K18" s="152"/>
      <c r="L18" s="152"/>
      <c r="M18" s="152"/>
      <c r="N18" s="152"/>
      <c r="O18" s="152"/>
      <c r="P18" s="152"/>
      <c r="Q18" s="441" t="s">
        <v>139</v>
      </c>
      <c r="R18" s="442"/>
      <c r="S18" s="257">
        <f>SUM(S15:S17)</f>
        <v>9120</v>
      </c>
    </row>
    <row r="19" spans="1:19" ht="36" x14ac:dyDescent="0.25">
      <c r="A19" s="130" t="s">
        <v>93</v>
      </c>
      <c r="B19" s="131" t="s">
        <v>107</v>
      </c>
      <c r="C19" s="131"/>
      <c r="D19" s="130" t="s">
        <v>1</v>
      </c>
      <c r="E19" s="131" t="s">
        <v>2</v>
      </c>
      <c r="F19" s="131" t="s">
        <v>3</v>
      </c>
      <c r="G19" s="131" t="s">
        <v>4</v>
      </c>
      <c r="H19" s="25"/>
      <c r="I19" s="95" t="s">
        <v>5</v>
      </c>
      <c r="J19" s="95" t="s">
        <v>6</v>
      </c>
      <c r="K19" s="95" t="s">
        <v>7</v>
      </c>
      <c r="L19" s="95" t="s">
        <v>8</v>
      </c>
      <c r="M19" s="95" t="s">
        <v>9</v>
      </c>
      <c r="N19" s="95" t="s">
        <v>10</v>
      </c>
      <c r="O19" s="95" t="s">
        <v>104</v>
      </c>
      <c r="P19" s="95" t="s">
        <v>103</v>
      </c>
      <c r="Q19" s="95" t="s">
        <v>102</v>
      </c>
      <c r="R19" s="95" t="s">
        <v>101</v>
      </c>
      <c r="S19" s="132" t="s">
        <v>113</v>
      </c>
    </row>
    <row r="20" spans="1:19" ht="24" customHeight="1" x14ac:dyDescent="0.25">
      <c r="A20" s="275">
        <v>3</v>
      </c>
      <c r="B20" s="278" t="s">
        <v>176</v>
      </c>
      <c r="C20" s="269" t="s">
        <v>278</v>
      </c>
      <c r="D20" s="51" t="s">
        <v>15</v>
      </c>
      <c r="E20" s="3"/>
      <c r="F20" s="3"/>
      <c r="G20" s="3"/>
      <c r="H20" s="120"/>
      <c r="I20" s="3"/>
      <c r="J20" s="3"/>
      <c r="K20" s="3"/>
      <c r="L20" s="3"/>
      <c r="M20" s="3"/>
      <c r="N20" s="3"/>
      <c r="O20" s="3"/>
      <c r="P20" s="3"/>
      <c r="Q20" s="3"/>
      <c r="R20" s="3"/>
      <c r="S20" s="123"/>
    </row>
    <row r="21" spans="1:19" ht="17.25" customHeight="1" x14ac:dyDescent="0.25">
      <c r="A21" s="275"/>
      <c r="B21" s="407"/>
      <c r="C21" s="270"/>
      <c r="D21" s="89" t="s">
        <v>185</v>
      </c>
      <c r="E21" s="89">
        <v>1</v>
      </c>
      <c r="F21" s="89">
        <v>2</v>
      </c>
      <c r="G21" s="89">
        <f>E21*F21</f>
        <v>2</v>
      </c>
      <c r="H21" s="120"/>
      <c r="I21" s="170"/>
      <c r="J21" s="170">
        <f>22*G21</f>
        <v>44</v>
      </c>
      <c r="K21" s="170">
        <f>19*G21</f>
        <v>38</v>
      </c>
      <c r="L21" s="170">
        <f>22*G21</f>
        <v>44</v>
      </c>
      <c r="M21" s="170">
        <f>23*G21</f>
        <v>46</v>
      </c>
      <c r="N21" s="170">
        <f>21*G21</f>
        <v>42</v>
      </c>
      <c r="O21" s="170">
        <f>20*G21</f>
        <v>40</v>
      </c>
      <c r="P21" s="170">
        <f>21*G21</f>
        <v>42</v>
      </c>
      <c r="Q21" s="170">
        <f>20*G21</f>
        <v>40</v>
      </c>
      <c r="R21" s="170">
        <f>22*G21</f>
        <v>44</v>
      </c>
      <c r="S21" s="122">
        <f>SUM(I21:R21)</f>
        <v>380</v>
      </c>
    </row>
    <row r="22" spans="1:19" ht="17.25" customHeight="1" x14ac:dyDescent="0.25">
      <c r="A22" s="125"/>
      <c r="B22" s="157"/>
      <c r="C22" s="267"/>
      <c r="D22" s="125"/>
      <c r="E22" s="125"/>
      <c r="F22" s="125"/>
      <c r="G22" s="125"/>
      <c r="H22" s="120"/>
      <c r="I22" s="152"/>
      <c r="J22" s="152"/>
      <c r="K22" s="152"/>
      <c r="L22" s="152"/>
      <c r="M22" s="152"/>
      <c r="N22" s="152"/>
      <c r="O22" s="152"/>
      <c r="P22" s="152"/>
      <c r="Q22" s="437" t="s">
        <v>181</v>
      </c>
      <c r="R22" s="438"/>
      <c r="S22" s="256">
        <f>SUM(S21)</f>
        <v>380</v>
      </c>
    </row>
    <row r="23" spans="1:19" ht="39" customHeight="1" x14ac:dyDescent="0.25">
      <c r="A23" s="105" t="s">
        <v>93</v>
      </c>
      <c r="B23" s="106" t="s">
        <v>96</v>
      </c>
      <c r="C23" s="106"/>
      <c r="D23" s="105" t="s">
        <v>1</v>
      </c>
      <c r="E23" s="106" t="s">
        <v>2</v>
      </c>
      <c r="F23" s="106" t="s">
        <v>3</v>
      </c>
      <c r="G23" s="106" t="s">
        <v>4</v>
      </c>
      <c r="H23" s="25"/>
      <c r="I23" s="108" t="s">
        <v>5</v>
      </c>
      <c r="J23" s="108" t="s">
        <v>6</v>
      </c>
      <c r="K23" s="108" t="s">
        <v>7</v>
      </c>
      <c r="L23" s="108" t="s">
        <v>8</v>
      </c>
      <c r="M23" s="108" t="s">
        <v>9</v>
      </c>
      <c r="N23" s="108" t="s">
        <v>10</v>
      </c>
      <c r="O23" s="108" t="s">
        <v>104</v>
      </c>
      <c r="P23" s="108" t="s">
        <v>103</v>
      </c>
      <c r="Q23" s="108" t="s">
        <v>102</v>
      </c>
      <c r="R23" s="108" t="s">
        <v>101</v>
      </c>
      <c r="S23" s="107" t="s">
        <v>113</v>
      </c>
    </row>
    <row r="24" spans="1:19" ht="17.25" customHeight="1" x14ac:dyDescent="0.25">
      <c r="A24" s="335">
        <v>4</v>
      </c>
      <c r="B24" s="278" t="s">
        <v>177</v>
      </c>
      <c r="C24" s="269" t="s">
        <v>226</v>
      </c>
      <c r="D24" s="51" t="s">
        <v>15</v>
      </c>
      <c r="E24" s="125"/>
      <c r="F24" s="125"/>
      <c r="G24" s="125"/>
      <c r="H24" s="120"/>
      <c r="I24" s="152"/>
      <c r="J24" s="152"/>
      <c r="K24" s="152"/>
      <c r="L24" s="152"/>
      <c r="M24" s="152"/>
      <c r="N24" s="152"/>
      <c r="O24" s="152"/>
      <c r="P24" s="152"/>
      <c r="Q24" s="153"/>
      <c r="R24" s="154"/>
      <c r="S24" s="159"/>
    </row>
    <row r="25" spans="1:19" ht="48" customHeight="1" x14ac:dyDescent="0.25">
      <c r="A25" s="309"/>
      <c r="B25" s="407"/>
      <c r="C25" s="270"/>
      <c r="D25" s="125" t="s">
        <v>185</v>
      </c>
      <c r="E25" s="125">
        <v>1</v>
      </c>
      <c r="F25" s="125">
        <v>2</v>
      </c>
      <c r="G25" s="125">
        <f>E25*F25</f>
        <v>2</v>
      </c>
      <c r="H25" s="120"/>
      <c r="I25" s="170"/>
      <c r="J25" s="170">
        <f>22*G25</f>
        <v>44</v>
      </c>
      <c r="K25" s="170">
        <f>19*G25</f>
        <v>38</v>
      </c>
      <c r="L25" s="170">
        <f>22*G25</f>
        <v>44</v>
      </c>
      <c r="M25" s="170">
        <f>23*G25</f>
        <v>46</v>
      </c>
      <c r="N25" s="170">
        <f>21*G25</f>
        <v>42</v>
      </c>
      <c r="O25" s="170">
        <f>20*G25</f>
        <v>40</v>
      </c>
      <c r="P25" s="170">
        <f>21*G25</f>
        <v>42</v>
      </c>
      <c r="Q25" s="170">
        <f>20*G25</f>
        <v>40</v>
      </c>
      <c r="R25" s="170">
        <f>22*G25</f>
        <v>44</v>
      </c>
      <c r="S25" s="159">
        <f>SUM(I25:R25)</f>
        <v>380</v>
      </c>
    </row>
    <row r="26" spans="1:19" ht="16.5" customHeight="1" x14ac:dyDescent="0.25">
      <c r="A26" s="89"/>
      <c r="B26" s="157"/>
      <c r="C26" s="267"/>
      <c r="D26" s="89"/>
      <c r="E26" s="89"/>
      <c r="F26" s="89"/>
      <c r="G26" s="89"/>
      <c r="H26" s="120"/>
      <c r="I26" s="152"/>
      <c r="J26" s="152"/>
      <c r="K26" s="152"/>
      <c r="L26" s="152"/>
      <c r="M26" s="152"/>
      <c r="N26" s="152"/>
      <c r="O26" s="152"/>
      <c r="P26" s="152"/>
      <c r="Q26" s="439" t="s">
        <v>182</v>
      </c>
      <c r="R26" s="440"/>
      <c r="S26" s="254">
        <f>SUM(S21:S21)</f>
        <v>380</v>
      </c>
    </row>
    <row r="27" spans="1:19" ht="37.5" customHeight="1" x14ac:dyDescent="0.25">
      <c r="A27" s="100" t="s">
        <v>93</v>
      </c>
      <c r="B27" s="101" t="s">
        <v>80</v>
      </c>
      <c r="C27" s="101"/>
      <c r="D27" s="100" t="s">
        <v>1</v>
      </c>
      <c r="E27" s="101" t="s">
        <v>2</v>
      </c>
      <c r="F27" s="101" t="s">
        <v>3</v>
      </c>
      <c r="G27" s="101" t="s">
        <v>4</v>
      </c>
      <c r="H27" s="25"/>
      <c r="I27" s="60" t="s">
        <v>5</v>
      </c>
      <c r="J27" s="60" t="s">
        <v>6</v>
      </c>
      <c r="K27" s="60" t="s">
        <v>7</v>
      </c>
      <c r="L27" s="60" t="s">
        <v>8</v>
      </c>
      <c r="M27" s="60" t="s">
        <v>9</v>
      </c>
      <c r="N27" s="60" t="s">
        <v>10</v>
      </c>
      <c r="O27" s="60" t="s">
        <v>104</v>
      </c>
      <c r="P27" s="60" t="s">
        <v>103</v>
      </c>
      <c r="Q27" s="60" t="s">
        <v>102</v>
      </c>
      <c r="R27" s="60" t="s">
        <v>101</v>
      </c>
      <c r="S27" s="102" t="s">
        <v>113</v>
      </c>
    </row>
    <row r="28" spans="1:19" x14ac:dyDescent="0.25">
      <c r="A28" s="275">
        <v>5</v>
      </c>
      <c r="B28" s="269" t="s">
        <v>178</v>
      </c>
      <c r="C28" s="269" t="s">
        <v>258</v>
      </c>
      <c r="D28" s="51" t="s">
        <v>15</v>
      </c>
      <c r="E28" s="3"/>
      <c r="F28" s="3"/>
      <c r="G28" s="3"/>
      <c r="H28" s="120"/>
      <c r="I28" s="3"/>
      <c r="J28" s="3"/>
      <c r="K28" s="3"/>
      <c r="L28" s="3"/>
      <c r="M28" s="3"/>
      <c r="N28" s="3"/>
      <c r="O28" s="3"/>
      <c r="P28" s="3"/>
      <c r="Q28" s="3"/>
      <c r="R28" s="3"/>
      <c r="S28" s="123"/>
    </row>
    <row r="29" spans="1:19" ht="18.75" customHeight="1" x14ac:dyDescent="0.25">
      <c r="A29" s="380"/>
      <c r="B29" s="281"/>
      <c r="C29" s="270"/>
      <c r="D29" s="89" t="s">
        <v>180</v>
      </c>
      <c r="E29" s="89">
        <v>1</v>
      </c>
      <c r="F29" s="89">
        <v>3</v>
      </c>
      <c r="G29" s="89">
        <f>E29*F29</f>
        <v>3</v>
      </c>
      <c r="H29" s="120"/>
      <c r="I29" s="170"/>
      <c r="J29" s="170">
        <f>22*G29</f>
        <v>66</v>
      </c>
      <c r="K29" s="170">
        <f>19*G29</f>
        <v>57</v>
      </c>
      <c r="L29" s="170">
        <f>22*G29</f>
        <v>66</v>
      </c>
      <c r="M29" s="170">
        <f>23*G29</f>
        <v>69</v>
      </c>
      <c r="N29" s="170">
        <f>21*G29</f>
        <v>63</v>
      </c>
      <c r="O29" s="170">
        <f>20*G29</f>
        <v>60</v>
      </c>
      <c r="P29" s="170">
        <f>21*G29</f>
        <v>63</v>
      </c>
      <c r="Q29" s="170">
        <f>20*G29</f>
        <v>60</v>
      </c>
      <c r="R29" s="170">
        <f>22*G29</f>
        <v>66</v>
      </c>
      <c r="S29" s="122">
        <f>SUM(I29:R29)</f>
        <v>570</v>
      </c>
    </row>
    <row r="30" spans="1:19" ht="19.5" customHeight="1" x14ac:dyDescent="0.25">
      <c r="A30" s="307">
        <v>6</v>
      </c>
      <c r="B30" s="269" t="s">
        <v>183</v>
      </c>
      <c r="C30" s="269" t="s">
        <v>242</v>
      </c>
      <c r="D30" s="51" t="s">
        <v>15</v>
      </c>
      <c r="E30" s="125"/>
      <c r="F30" s="125"/>
      <c r="G30" s="125"/>
      <c r="H30" s="120"/>
      <c r="I30" s="152"/>
      <c r="J30" s="152"/>
      <c r="K30" s="152"/>
      <c r="L30" s="152"/>
      <c r="M30" s="152"/>
      <c r="N30" s="152"/>
      <c r="O30" s="152"/>
      <c r="P30" s="152"/>
      <c r="Q30" s="152"/>
      <c r="R30" s="152"/>
      <c r="S30" s="159"/>
    </row>
    <row r="31" spans="1:19" ht="44.25" customHeight="1" x14ac:dyDescent="0.25">
      <c r="A31" s="309"/>
      <c r="B31" s="281"/>
      <c r="C31" s="270"/>
      <c r="D31" s="125" t="s">
        <v>179</v>
      </c>
      <c r="E31" s="125">
        <v>1</v>
      </c>
      <c r="F31" s="125">
        <v>2</v>
      </c>
      <c r="G31" s="125">
        <f>E31*F31</f>
        <v>2</v>
      </c>
      <c r="H31" s="120"/>
      <c r="I31" s="170"/>
      <c r="J31" s="170">
        <f>22*G31</f>
        <v>44</v>
      </c>
      <c r="K31" s="170">
        <f>19*G31</f>
        <v>38</v>
      </c>
      <c r="L31" s="170">
        <f>22*G31</f>
        <v>44</v>
      </c>
      <c r="M31" s="170">
        <f>23*G31</f>
        <v>46</v>
      </c>
      <c r="N31" s="170">
        <f>21*G31</f>
        <v>42</v>
      </c>
      <c r="O31" s="170">
        <f>20*G31</f>
        <v>40</v>
      </c>
      <c r="P31" s="170">
        <f>21*G31</f>
        <v>42</v>
      </c>
      <c r="Q31" s="170">
        <f>20*G31</f>
        <v>40</v>
      </c>
      <c r="R31" s="170">
        <f>22*G31</f>
        <v>44</v>
      </c>
      <c r="S31" s="159">
        <f>SUM(I31:R31)</f>
        <v>380</v>
      </c>
    </row>
    <row r="32" spans="1:19" x14ac:dyDescent="0.25">
      <c r="A32" s="5"/>
      <c r="B32" s="158"/>
      <c r="C32" s="158"/>
      <c r="D32" s="3"/>
      <c r="E32" s="3"/>
      <c r="F32" s="3"/>
      <c r="G32" s="3"/>
      <c r="H32" s="27"/>
      <c r="I32" s="3"/>
      <c r="J32" s="3"/>
      <c r="K32" s="3"/>
      <c r="L32" s="3"/>
      <c r="M32" s="3"/>
      <c r="N32" s="3"/>
      <c r="O32" s="3"/>
      <c r="P32" s="3"/>
      <c r="Q32" s="436" t="s">
        <v>147</v>
      </c>
      <c r="R32" s="436"/>
      <c r="S32" s="255">
        <f>SUM(S29:S31)</f>
        <v>950</v>
      </c>
    </row>
    <row r="33" spans="1:19" x14ac:dyDescent="0.25">
      <c r="A33" s="20"/>
      <c r="B33" s="119"/>
      <c r="C33" s="264"/>
      <c r="D33" s="119"/>
      <c r="E33" s="3"/>
      <c r="F33" s="3"/>
      <c r="G33" s="3"/>
      <c r="H33" s="27"/>
      <c r="I33" s="3"/>
      <c r="J33" s="3"/>
      <c r="K33" s="3"/>
      <c r="L33" s="3"/>
      <c r="M33" s="3"/>
      <c r="N33" s="3"/>
      <c r="O33" s="3"/>
      <c r="P33" s="3"/>
      <c r="Q33" s="365" t="s">
        <v>167</v>
      </c>
      <c r="R33" s="365"/>
      <c r="S33" s="231">
        <f>S18+S22+S26+S32</f>
        <v>10830</v>
      </c>
    </row>
    <row r="34" spans="1:19" x14ac:dyDescent="0.25">
      <c r="A34" s="44"/>
      <c r="B34" s="17"/>
      <c r="C34" s="17"/>
      <c r="D34" s="17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6"/>
    </row>
    <row r="35" spans="1:19" ht="33" customHeight="1" x14ac:dyDescent="0.25">
      <c r="A35" s="44"/>
      <c r="B35" s="17"/>
      <c r="C35" s="17"/>
      <c r="D35" s="17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6"/>
    </row>
    <row r="36" spans="1:19" ht="29.25" customHeight="1" x14ac:dyDescent="0.25">
      <c r="A36" s="44"/>
      <c r="B36" s="17"/>
      <c r="C36" s="17"/>
      <c r="D36" s="17"/>
      <c r="E36" s="15"/>
      <c r="F36" s="15"/>
      <c r="G36" s="15"/>
      <c r="H36" s="15"/>
      <c r="I36" s="409" t="s">
        <v>184</v>
      </c>
      <c r="J36" s="410"/>
      <c r="K36" s="410"/>
      <c r="L36" s="410"/>
      <c r="M36" s="410"/>
      <c r="N36" s="410"/>
      <c r="O36" s="410"/>
      <c r="P36" s="411"/>
      <c r="Q36" s="15"/>
      <c r="R36" s="15"/>
      <c r="S36" s="16"/>
    </row>
    <row r="37" spans="1:19" ht="40.5" customHeight="1" x14ac:dyDescent="0.25"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</row>
    <row r="38" spans="1:19" ht="31.5" x14ac:dyDescent="0.25">
      <c r="F38" s="15"/>
      <c r="G38" s="383" t="s">
        <v>109</v>
      </c>
      <c r="H38" s="383"/>
      <c r="I38" s="383"/>
      <c r="J38" s="383"/>
      <c r="K38" s="383"/>
      <c r="L38" s="83" t="s">
        <v>114</v>
      </c>
    </row>
    <row r="39" spans="1:19" ht="27" customHeight="1" x14ac:dyDescent="0.25">
      <c r="F39" s="81"/>
      <c r="G39" s="413" t="s">
        <v>125</v>
      </c>
      <c r="H39" s="413"/>
      <c r="I39" s="413"/>
      <c r="J39" s="413"/>
      <c r="K39" s="413"/>
      <c r="L39" s="215">
        <f>S18</f>
        <v>9120</v>
      </c>
    </row>
    <row r="40" spans="1:19" ht="27" customHeight="1" x14ac:dyDescent="0.25">
      <c r="F40" s="81"/>
      <c r="G40" s="414" t="s">
        <v>107</v>
      </c>
      <c r="H40" s="414"/>
      <c r="I40" s="414"/>
      <c r="J40" s="414"/>
      <c r="K40" s="414"/>
      <c r="L40" s="215">
        <f>S22</f>
        <v>380</v>
      </c>
    </row>
    <row r="41" spans="1:19" ht="27" customHeight="1" x14ac:dyDescent="0.25">
      <c r="F41" s="81"/>
      <c r="G41" s="433" t="s">
        <v>96</v>
      </c>
      <c r="H41" s="434"/>
      <c r="I41" s="434"/>
      <c r="J41" s="434"/>
      <c r="K41" s="435"/>
      <c r="L41" s="215">
        <f>S26</f>
        <v>380</v>
      </c>
    </row>
    <row r="42" spans="1:19" ht="27" customHeight="1" x14ac:dyDescent="0.25">
      <c r="F42" s="82"/>
      <c r="G42" s="415" t="s">
        <v>126</v>
      </c>
      <c r="H42" s="415"/>
      <c r="I42" s="415"/>
      <c r="J42" s="415"/>
      <c r="K42" s="415"/>
      <c r="L42" s="203">
        <f>S32</f>
        <v>950</v>
      </c>
    </row>
    <row r="43" spans="1:19" ht="21.75" customHeight="1" x14ac:dyDescent="0.25">
      <c r="G43" s="332" t="s">
        <v>157</v>
      </c>
      <c r="H43" s="412"/>
      <c r="I43" s="412"/>
      <c r="J43" s="412"/>
      <c r="K43" s="333"/>
      <c r="L43" s="203">
        <f>SUM(L39:L42)</f>
        <v>10830</v>
      </c>
    </row>
  </sheetData>
  <mergeCells count="38">
    <mergeCell ref="G9:H9"/>
    <mergeCell ref="G11:H11"/>
    <mergeCell ref="G10:H10"/>
    <mergeCell ref="A1:S1"/>
    <mergeCell ref="A2:S2"/>
    <mergeCell ref="A3:S3"/>
    <mergeCell ref="A5:S5"/>
    <mergeCell ref="A7:S7"/>
    <mergeCell ref="A14:A15"/>
    <mergeCell ref="B14:B15"/>
    <mergeCell ref="Q18:R18"/>
    <mergeCell ref="A16:A17"/>
    <mergeCell ref="B16:B17"/>
    <mergeCell ref="C14:C15"/>
    <mergeCell ref="C16:C17"/>
    <mergeCell ref="A30:A31"/>
    <mergeCell ref="B30:B31"/>
    <mergeCell ref="Q26:R26"/>
    <mergeCell ref="A24:A25"/>
    <mergeCell ref="B24:B25"/>
    <mergeCell ref="C24:C25"/>
    <mergeCell ref="C28:C29"/>
    <mergeCell ref="C30:C31"/>
    <mergeCell ref="A20:A21"/>
    <mergeCell ref="B20:B21"/>
    <mergeCell ref="A28:A29"/>
    <mergeCell ref="B28:B29"/>
    <mergeCell ref="Q22:R22"/>
    <mergeCell ref="C20:C21"/>
    <mergeCell ref="G40:K40"/>
    <mergeCell ref="G42:K42"/>
    <mergeCell ref="G43:K43"/>
    <mergeCell ref="G41:K41"/>
    <mergeCell ref="Q32:R32"/>
    <mergeCell ref="Q33:R33"/>
    <mergeCell ref="G38:K38"/>
    <mergeCell ref="G39:K39"/>
    <mergeCell ref="I36:P36"/>
  </mergeCells>
  <pageMargins left="0.70866141732283472" right="0.70866141732283472" top="0.74803149606299213" bottom="0.74803149606299213" header="0.31496062992125984" footer="0.31496062992125984"/>
  <pageSetup paperSize="17" scale="7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41"/>
  <sheetViews>
    <sheetView topLeftCell="G19" zoomScale="96" zoomScaleNormal="96" workbookViewId="0">
      <selection activeCell="R23" sqref="R23"/>
    </sheetView>
  </sheetViews>
  <sheetFormatPr baseColWidth="10" defaultRowHeight="15" x14ac:dyDescent="0.25"/>
  <cols>
    <col min="1" max="1" width="7.140625" customWidth="1"/>
    <col min="2" max="2" width="29.140625" customWidth="1"/>
    <col min="3" max="3" width="29.140625" style="61" customWidth="1"/>
    <col min="4" max="4" width="13.42578125" customWidth="1"/>
    <col min="6" max="6" width="12.85546875" customWidth="1"/>
    <col min="8" max="8" width="3.42578125" customWidth="1"/>
    <col min="9" max="9" width="12.7109375" bestFit="1" customWidth="1"/>
    <col min="10" max="10" width="12.5703125" bestFit="1" customWidth="1"/>
    <col min="11" max="11" width="13.5703125" customWidth="1"/>
    <col min="12" max="14" width="12.5703125" bestFit="1" customWidth="1"/>
    <col min="15" max="15" width="14.7109375" customWidth="1"/>
    <col min="16" max="17" width="12.5703125" bestFit="1" customWidth="1"/>
    <col min="18" max="18" width="13.42578125" customWidth="1"/>
    <col min="19" max="19" width="17.140625" customWidth="1"/>
  </cols>
  <sheetData>
    <row r="1" spans="1:20" ht="21" customHeight="1" x14ac:dyDescent="0.25">
      <c r="A1" s="287" t="s">
        <v>110</v>
      </c>
      <c r="B1" s="287"/>
      <c r="C1" s="287"/>
      <c r="D1" s="287"/>
      <c r="E1" s="287"/>
      <c r="F1" s="287"/>
      <c r="G1" s="287"/>
      <c r="H1" s="287"/>
      <c r="I1" s="287"/>
      <c r="J1" s="287"/>
      <c r="K1" s="287"/>
      <c r="L1" s="287"/>
      <c r="M1" s="287"/>
      <c r="N1" s="287"/>
      <c r="O1" s="287"/>
      <c r="P1" s="287"/>
      <c r="Q1" s="287"/>
      <c r="R1" s="287"/>
      <c r="S1" s="287"/>
      <c r="T1" s="50"/>
    </row>
    <row r="2" spans="1:20" ht="21" customHeight="1" x14ac:dyDescent="0.25">
      <c r="A2" s="288" t="s">
        <v>111</v>
      </c>
      <c r="B2" s="288"/>
      <c r="C2" s="288"/>
      <c r="D2" s="288"/>
      <c r="E2" s="288"/>
      <c r="F2" s="288"/>
      <c r="G2" s="288"/>
      <c r="H2" s="288"/>
      <c r="I2" s="288"/>
      <c r="J2" s="288"/>
      <c r="K2" s="288"/>
      <c r="L2" s="288"/>
      <c r="M2" s="288"/>
      <c r="N2" s="288"/>
      <c r="O2" s="288"/>
      <c r="P2" s="288"/>
      <c r="Q2" s="288"/>
      <c r="R2" s="288"/>
      <c r="S2" s="288"/>
      <c r="T2" s="39"/>
    </row>
    <row r="3" spans="1:20" ht="20.25" customHeight="1" x14ac:dyDescent="0.25">
      <c r="A3" s="406" t="s">
        <v>112</v>
      </c>
      <c r="B3" s="406"/>
      <c r="C3" s="406"/>
      <c r="D3" s="406"/>
      <c r="E3" s="406"/>
      <c r="F3" s="406"/>
      <c r="G3" s="406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"/>
    </row>
    <row r="4" spans="1:20" x14ac:dyDescent="0.25">
      <c r="A4" s="38"/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</row>
    <row r="5" spans="1:20" ht="18.75" x14ac:dyDescent="0.3">
      <c r="A5" s="294" t="s">
        <v>294</v>
      </c>
      <c r="B5" s="294"/>
      <c r="C5" s="294"/>
      <c r="D5" s="294"/>
      <c r="E5" s="294"/>
      <c r="F5" s="294"/>
      <c r="G5" s="294"/>
      <c r="H5" s="294"/>
      <c r="I5" s="294"/>
      <c r="J5" s="294"/>
      <c r="K5" s="294"/>
      <c r="L5" s="294"/>
      <c r="M5" s="294"/>
      <c r="N5" s="294"/>
      <c r="O5" s="294"/>
      <c r="P5" s="294"/>
      <c r="Q5" s="294"/>
      <c r="R5" s="294"/>
      <c r="S5" s="294"/>
    </row>
    <row r="7" spans="1:20" ht="18.75" x14ac:dyDescent="0.3">
      <c r="A7" s="294" t="s">
        <v>150</v>
      </c>
      <c r="B7" s="294"/>
      <c r="C7" s="294"/>
      <c r="D7" s="294"/>
      <c r="E7" s="294"/>
      <c r="F7" s="294"/>
      <c r="G7" s="294"/>
      <c r="H7" s="294"/>
      <c r="I7" s="294"/>
      <c r="J7" s="294"/>
      <c r="K7" s="294"/>
      <c r="L7" s="294"/>
      <c r="M7" s="294"/>
      <c r="N7" s="294"/>
      <c r="O7" s="294"/>
      <c r="P7" s="294"/>
      <c r="Q7" s="294"/>
      <c r="R7" s="294"/>
      <c r="S7" s="294"/>
    </row>
    <row r="8" spans="1:20" ht="15.75" thickBot="1" x14ac:dyDescent="0.3">
      <c r="A8" s="61"/>
      <c r="B8" s="24"/>
      <c r="C8" s="24"/>
      <c r="D8" s="24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  <c r="S8" s="24"/>
    </row>
    <row r="9" spans="1:20" ht="23.25" thickBot="1" x14ac:dyDescent="0.3">
      <c r="B9" s="63"/>
      <c r="C9" s="63"/>
      <c r="D9" s="61"/>
      <c r="E9" s="61"/>
      <c r="F9" s="61"/>
      <c r="G9" s="290" t="s">
        <v>119</v>
      </c>
      <c r="H9" s="291"/>
      <c r="I9" s="65" t="s">
        <v>6</v>
      </c>
      <c r="J9" s="65" t="s">
        <v>7</v>
      </c>
      <c r="K9" s="65" t="s">
        <v>8</v>
      </c>
      <c r="L9" s="65" t="s">
        <v>9</v>
      </c>
      <c r="M9" s="65" t="s">
        <v>10</v>
      </c>
      <c r="N9" s="65" t="s">
        <v>104</v>
      </c>
      <c r="O9" s="65" t="s">
        <v>103</v>
      </c>
      <c r="P9" s="65" t="s">
        <v>102</v>
      </c>
      <c r="Q9" s="65" t="s">
        <v>101</v>
      </c>
      <c r="R9" s="65" t="s">
        <v>293</v>
      </c>
      <c r="S9" s="64"/>
    </row>
    <row r="10" spans="1:20" ht="22.5" customHeight="1" thickBot="1" x14ac:dyDescent="0.3">
      <c r="B10" s="63"/>
      <c r="C10" s="63"/>
      <c r="D10" s="61"/>
      <c r="E10" s="61"/>
      <c r="F10" s="61"/>
      <c r="G10" s="447" t="s">
        <v>120</v>
      </c>
      <c r="H10" s="448"/>
      <c r="I10" s="210">
        <v>22</v>
      </c>
      <c r="J10" s="210">
        <v>19</v>
      </c>
      <c r="K10" s="210">
        <v>22</v>
      </c>
      <c r="L10" s="210">
        <v>23</v>
      </c>
      <c r="M10" s="210">
        <v>21</v>
      </c>
      <c r="N10" s="210">
        <v>20</v>
      </c>
      <c r="O10" s="210">
        <v>21</v>
      </c>
      <c r="P10" s="210">
        <v>20</v>
      </c>
      <c r="Q10" s="210">
        <v>22</v>
      </c>
      <c r="R10" s="211">
        <f>SUM(I10:Q10)</f>
        <v>190</v>
      </c>
      <c r="S10" s="64"/>
    </row>
    <row r="11" spans="1:20" ht="36" customHeight="1" x14ac:dyDescent="0.25">
      <c r="B11" s="63"/>
      <c r="C11" s="63"/>
      <c r="D11" s="61"/>
      <c r="E11" s="61"/>
      <c r="F11" s="61"/>
      <c r="G11" s="445" t="s">
        <v>151</v>
      </c>
      <c r="H11" s="446"/>
      <c r="I11" s="212">
        <v>14</v>
      </c>
      <c r="J11" s="212">
        <v>12</v>
      </c>
      <c r="K11" s="212">
        <v>13</v>
      </c>
      <c r="L11" s="212">
        <v>14</v>
      </c>
      <c r="M11" s="212">
        <v>12</v>
      </c>
      <c r="N11" s="212">
        <v>14</v>
      </c>
      <c r="O11" s="212">
        <v>13</v>
      </c>
      <c r="P11" s="212">
        <v>12</v>
      </c>
      <c r="Q11" s="212">
        <v>15</v>
      </c>
      <c r="R11" s="211">
        <f>SUM(I11:Q11)</f>
        <v>119</v>
      </c>
      <c r="S11" s="64"/>
    </row>
    <row r="12" spans="1:20" ht="22.5" customHeight="1" x14ac:dyDescent="0.25">
      <c r="F12" s="61"/>
      <c r="G12" s="443" t="s">
        <v>152</v>
      </c>
      <c r="H12" s="444"/>
      <c r="I12" s="213">
        <v>9</v>
      </c>
      <c r="J12" s="213">
        <v>8</v>
      </c>
      <c r="K12" s="213">
        <v>9</v>
      </c>
      <c r="L12" s="213">
        <v>9</v>
      </c>
      <c r="M12" s="213">
        <v>9</v>
      </c>
      <c r="N12" s="213">
        <v>8</v>
      </c>
      <c r="O12" s="213">
        <v>9</v>
      </c>
      <c r="P12" s="213">
        <v>9</v>
      </c>
      <c r="Q12" s="213">
        <v>9</v>
      </c>
      <c r="R12" s="214">
        <f>SUM(I12:Q12)</f>
        <v>79</v>
      </c>
      <c r="S12" s="64"/>
    </row>
    <row r="13" spans="1:20" s="61" customFormat="1" x14ac:dyDescent="0.25"/>
    <row r="15" spans="1:20" ht="36" x14ac:dyDescent="0.25">
      <c r="A15" s="30" t="s">
        <v>93</v>
      </c>
      <c r="B15" s="199" t="s">
        <v>0</v>
      </c>
      <c r="C15" s="199" t="s">
        <v>222</v>
      </c>
      <c r="D15" s="30" t="s">
        <v>1</v>
      </c>
      <c r="E15" s="74" t="s">
        <v>2</v>
      </c>
      <c r="F15" s="74" t="s">
        <v>3</v>
      </c>
      <c r="G15" s="74" t="s">
        <v>4</v>
      </c>
      <c r="H15" s="25"/>
      <c r="I15" s="59" t="s">
        <v>5</v>
      </c>
      <c r="J15" s="59" t="s">
        <v>6</v>
      </c>
      <c r="K15" s="59" t="s">
        <v>7</v>
      </c>
      <c r="L15" s="59" t="s">
        <v>8</v>
      </c>
      <c r="M15" s="59" t="s">
        <v>9</v>
      </c>
      <c r="N15" s="59" t="s">
        <v>10</v>
      </c>
      <c r="O15" s="59" t="s">
        <v>104</v>
      </c>
      <c r="P15" s="59" t="s">
        <v>103</v>
      </c>
      <c r="Q15" s="59" t="s">
        <v>102</v>
      </c>
      <c r="R15" s="59" t="s">
        <v>101</v>
      </c>
      <c r="S15" s="112" t="s">
        <v>113</v>
      </c>
    </row>
    <row r="16" spans="1:20" x14ac:dyDescent="0.25">
      <c r="A16" s="335">
        <v>1</v>
      </c>
      <c r="B16" s="335" t="s">
        <v>153</v>
      </c>
      <c r="C16" s="269" t="s">
        <v>289</v>
      </c>
      <c r="D16" s="52" t="s">
        <v>15</v>
      </c>
      <c r="E16" s="4"/>
      <c r="F16" s="4"/>
      <c r="G16" s="4"/>
      <c r="H16" s="75"/>
      <c r="I16" s="7"/>
      <c r="J16" s="7"/>
      <c r="K16" s="7"/>
      <c r="L16" s="7"/>
      <c r="M16" s="7"/>
      <c r="N16" s="7"/>
      <c r="O16" s="7"/>
      <c r="P16" s="7"/>
      <c r="Q16" s="7"/>
      <c r="R16" s="7"/>
      <c r="S16" s="5"/>
    </row>
    <row r="17" spans="1:20" x14ac:dyDescent="0.25">
      <c r="A17" s="308"/>
      <c r="B17" s="308"/>
      <c r="C17" s="312"/>
      <c r="D17" s="3" t="s">
        <v>16</v>
      </c>
      <c r="E17" s="3">
        <v>1</v>
      </c>
      <c r="F17" s="3">
        <v>8</v>
      </c>
      <c r="G17" s="3">
        <f>E17*F17</f>
        <v>8</v>
      </c>
      <c r="H17" s="120"/>
      <c r="I17" s="170"/>
      <c r="J17" s="170">
        <f>22*G17</f>
        <v>176</v>
      </c>
      <c r="K17" s="170">
        <f>19*G17</f>
        <v>152</v>
      </c>
      <c r="L17" s="170">
        <f>22*G17</f>
        <v>176</v>
      </c>
      <c r="M17" s="170">
        <f>23*G17</f>
        <v>184</v>
      </c>
      <c r="N17" s="170">
        <f>21*G17</f>
        <v>168</v>
      </c>
      <c r="O17" s="170">
        <f>20*G17</f>
        <v>160</v>
      </c>
      <c r="P17" s="170">
        <f>21*G17</f>
        <v>168</v>
      </c>
      <c r="Q17" s="170">
        <f>20*G17</f>
        <v>160</v>
      </c>
      <c r="R17" s="170">
        <f>22*G17</f>
        <v>176</v>
      </c>
      <c r="S17" s="122">
        <f>SUM(I17:R17)</f>
        <v>1520</v>
      </c>
    </row>
    <row r="18" spans="1:20" ht="21" customHeight="1" x14ac:dyDescent="0.25">
      <c r="A18" s="308"/>
      <c r="B18" s="308"/>
      <c r="C18" s="312"/>
      <c r="D18" s="161" t="s">
        <v>214</v>
      </c>
      <c r="E18" s="3"/>
      <c r="F18" s="3"/>
      <c r="G18" s="3"/>
      <c r="H18" s="120"/>
      <c r="I18" s="3"/>
      <c r="J18" s="3"/>
      <c r="K18" s="3"/>
      <c r="L18" s="3"/>
      <c r="M18" s="3"/>
      <c r="N18" s="3"/>
      <c r="O18" s="3"/>
      <c r="P18" s="3"/>
      <c r="Q18" s="3"/>
      <c r="R18" s="3"/>
      <c r="S18" s="123"/>
    </row>
    <row r="19" spans="1:20" x14ac:dyDescent="0.25">
      <c r="A19" s="308"/>
      <c r="B19" s="309"/>
      <c r="C19" s="270"/>
      <c r="D19" s="6" t="s">
        <v>16</v>
      </c>
      <c r="E19" s="3">
        <v>1</v>
      </c>
      <c r="F19" s="3">
        <v>8</v>
      </c>
      <c r="G19" s="3">
        <f>E19*F19</f>
        <v>8</v>
      </c>
      <c r="H19" s="120"/>
      <c r="I19" s="160"/>
      <c r="J19" s="160">
        <f>14*G19</f>
        <v>112</v>
      </c>
      <c r="K19" s="160">
        <f>12*G19</f>
        <v>96</v>
      </c>
      <c r="L19" s="160">
        <f>13*G19</f>
        <v>104</v>
      </c>
      <c r="M19" s="160">
        <f>14*G19</f>
        <v>112</v>
      </c>
      <c r="N19" s="160">
        <f>12*G19</f>
        <v>96</v>
      </c>
      <c r="O19" s="160">
        <f>14*G19</f>
        <v>112</v>
      </c>
      <c r="P19" s="160">
        <f>13*G19</f>
        <v>104</v>
      </c>
      <c r="Q19" s="160">
        <f>12*G19</f>
        <v>96</v>
      </c>
      <c r="R19" s="160">
        <f>15*G19</f>
        <v>120</v>
      </c>
      <c r="S19" s="122">
        <f>SUM(I19:R19)</f>
        <v>952</v>
      </c>
    </row>
    <row r="20" spans="1:20" s="61" customFormat="1" x14ac:dyDescent="0.25">
      <c r="A20" s="335">
        <v>2</v>
      </c>
      <c r="B20" s="335" t="s">
        <v>154</v>
      </c>
      <c r="C20" s="269" t="s">
        <v>290</v>
      </c>
      <c r="D20" s="55" t="s">
        <v>155</v>
      </c>
      <c r="E20" s="3"/>
      <c r="F20" s="3"/>
      <c r="G20" s="3"/>
      <c r="H20" s="120"/>
      <c r="I20" s="162"/>
      <c r="J20" s="162"/>
      <c r="K20" s="162"/>
      <c r="L20" s="162"/>
      <c r="M20" s="162"/>
      <c r="N20" s="162"/>
      <c r="O20" s="162"/>
      <c r="P20" s="162"/>
      <c r="Q20" s="162"/>
      <c r="R20" s="162"/>
      <c r="S20" s="122"/>
    </row>
    <row r="21" spans="1:20" s="61" customFormat="1" x14ac:dyDescent="0.25">
      <c r="A21" s="393"/>
      <c r="B21" s="393"/>
      <c r="C21" s="270"/>
      <c r="D21" s="89" t="s">
        <v>63</v>
      </c>
      <c r="E21" s="3">
        <v>1</v>
      </c>
      <c r="F21" s="3">
        <v>4</v>
      </c>
      <c r="G21" s="3">
        <f>E21*F21</f>
        <v>4</v>
      </c>
      <c r="H21" s="120"/>
      <c r="I21" s="60"/>
      <c r="J21" s="60">
        <f>9*G21</f>
        <v>36</v>
      </c>
      <c r="K21" s="60">
        <f>8*G21</f>
        <v>32</v>
      </c>
      <c r="L21" s="60">
        <f>9*G21</f>
        <v>36</v>
      </c>
      <c r="M21" s="60">
        <f>9*G21</f>
        <v>36</v>
      </c>
      <c r="N21" s="60">
        <f>9*G21</f>
        <v>36</v>
      </c>
      <c r="O21" s="60">
        <f>8*G21</f>
        <v>32</v>
      </c>
      <c r="P21" s="60">
        <f>9*G21</f>
        <v>36</v>
      </c>
      <c r="Q21" s="60">
        <f>9*G21</f>
        <v>36</v>
      </c>
      <c r="R21" s="60">
        <f>9*G21</f>
        <v>36</v>
      </c>
      <c r="S21" s="122">
        <f>SUM(I21:R21)</f>
        <v>316</v>
      </c>
    </row>
    <row r="22" spans="1:20" s="61" customFormat="1" x14ac:dyDescent="0.25">
      <c r="A22" s="91"/>
      <c r="B22" s="90"/>
      <c r="C22" s="266"/>
      <c r="D22" s="89"/>
      <c r="E22" s="3"/>
      <c r="F22" s="3"/>
      <c r="G22" s="3"/>
      <c r="H22" s="120"/>
      <c r="I22" s="162"/>
      <c r="J22" s="162"/>
      <c r="K22" s="162"/>
      <c r="L22" s="162"/>
      <c r="M22" s="162"/>
      <c r="N22" s="162"/>
      <c r="O22" s="162"/>
      <c r="P22" s="162"/>
      <c r="Q22" s="449" t="s">
        <v>170</v>
      </c>
      <c r="R22" s="450"/>
      <c r="S22" s="122">
        <f>SUM(S17:S21)</f>
        <v>2788</v>
      </c>
    </row>
    <row r="23" spans="1:20" s="61" customFormat="1" ht="36" x14ac:dyDescent="0.25">
      <c r="A23" s="130" t="s">
        <v>93</v>
      </c>
      <c r="B23" s="198" t="s">
        <v>107</v>
      </c>
      <c r="C23" s="198"/>
      <c r="D23" s="130" t="s">
        <v>1</v>
      </c>
      <c r="E23" s="131" t="s">
        <v>2</v>
      </c>
      <c r="F23" s="131" t="s">
        <v>3</v>
      </c>
      <c r="G23" s="131" t="s">
        <v>4</v>
      </c>
      <c r="H23" s="25"/>
      <c r="I23" s="95" t="s">
        <v>5</v>
      </c>
      <c r="J23" s="95" t="s">
        <v>6</v>
      </c>
      <c r="K23" s="95" t="s">
        <v>7</v>
      </c>
      <c r="L23" s="95" t="s">
        <v>8</v>
      </c>
      <c r="M23" s="95" t="s">
        <v>9</v>
      </c>
      <c r="N23" s="95" t="s">
        <v>10</v>
      </c>
      <c r="O23" s="95" t="s">
        <v>104</v>
      </c>
      <c r="P23" s="95" t="s">
        <v>103</v>
      </c>
      <c r="Q23" s="95" t="s">
        <v>102</v>
      </c>
      <c r="R23" s="95" t="s">
        <v>101</v>
      </c>
      <c r="S23" s="132" t="s">
        <v>113</v>
      </c>
    </row>
    <row r="24" spans="1:20" x14ac:dyDescent="0.25">
      <c r="A24" s="275">
        <v>3</v>
      </c>
      <c r="B24" s="269" t="s">
        <v>156</v>
      </c>
      <c r="C24" s="269" t="s">
        <v>278</v>
      </c>
      <c r="D24" s="52" t="s">
        <v>15</v>
      </c>
      <c r="E24" s="3"/>
      <c r="F24" s="3"/>
      <c r="G24" s="3"/>
      <c r="H24" s="120"/>
      <c r="I24" s="3"/>
      <c r="J24" s="3"/>
      <c r="K24" s="3"/>
      <c r="L24" s="3"/>
      <c r="M24" s="3"/>
      <c r="N24" s="3"/>
      <c r="O24" s="3"/>
      <c r="P24" s="3"/>
      <c r="Q24" s="3"/>
      <c r="R24" s="3"/>
      <c r="S24" s="123"/>
    </row>
    <row r="25" spans="1:20" x14ac:dyDescent="0.25">
      <c r="A25" s="335"/>
      <c r="B25" s="306"/>
      <c r="C25" s="270"/>
      <c r="D25" s="1" t="s">
        <v>16</v>
      </c>
      <c r="E25" s="1">
        <v>1</v>
      </c>
      <c r="F25" s="1">
        <v>8</v>
      </c>
      <c r="G25" s="1">
        <v>8</v>
      </c>
      <c r="H25" s="163"/>
      <c r="I25" s="174"/>
      <c r="J25" s="174">
        <f>22*G25</f>
        <v>176</v>
      </c>
      <c r="K25" s="174">
        <f>19*G25</f>
        <v>152</v>
      </c>
      <c r="L25" s="174">
        <f>22*G25</f>
        <v>176</v>
      </c>
      <c r="M25" s="174">
        <f>23*G25</f>
        <v>184</v>
      </c>
      <c r="N25" s="174">
        <f>21*G25</f>
        <v>168</v>
      </c>
      <c r="O25" s="174">
        <f>20*G25</f>
        <v>160</v>
      </c>
      <c r="P25" s="174">
        <f>21*G25</f>
        <v>168</v>
      </c>
      <c r="Q25" s="174">
        <f>20*G25</f>
        <v>160</v>
      </c>
      <c r="R25" s="174">
        <f>22*G25</f>
        <v>176</v>
      </c>
      <c r="S25" s="164">
        <f>SUM(I25:R25)</f>
        <v>1520</v>
      </c>
    </row>
    <row r="26" spans="1:20" s="61" customFormat="1" x14ac:dyDescent="0.25">
      <c r="A26" s="5"/>
      <c r="B26" s="158"/>
      <c r="C26" s="158"/>
      <c r="D26" s="3"/>
      <c r="E26" s="3"/>
      <c r="F26" s="3"/>
      <c r="G26" s="3"/>
      <c r="H26" s="27"/>
      <c r="I26" s="3"/>
      <c r="J26" s="3"/>
      <c r="K26" s="3"/>
      <c r="L26" s="3"/>
      <c r="M26" s="3"/>
      <c r="N26" s="3"/>
      <c r="O26" s="3"/>
      <c r="P26" s="3"/>
      <c r="Q26" s="451" t="s">
        <v>171</v>
      </c>
      <c r="R26" s="452"/>
      <c r="S26" s="85">
        <f>SUM(S25)</f>
        <v>1520</v>
      </c>
    </row>
    <row r="27" spans="1:20" s="61" customFormat="1" ht="20.25" customHeight="1" x14ac:dyDescent="0.25">
      <c r="A27" s="20"/>
      <c r="B27" s="119"/>
      <c r="C27" s="264"/>
      <c r="D27" s="119"/>
      <c r="E27" s="3"/>
      <c r="F27" s="3"/>
      <c r="G27" s="3"/>
      <c r="H27" s="27"/>
      <c r="I27" s="3"/>
      <c r="J27" s="3"/>
      <c r="K27" s="3"/>
      <c r="L27" s="3"/>
      <c r="M27" s="3"/>
      <c r="N27" s="3"/>
      <c r="O27" s="3"/>
      <c r="P27" s="3"/>
      <c r="Q27" s="339" t="s">
        <v>172</v>
      </c>
      <c r="R27" s="340"/>
      <c r="S27" s="146">
        <f>S22+S26</f>
        <v>4308</v>
      </c>
    </row>
    <row r="28" spans="1:20" s="61" customFormat="1" x14ac:dyDescent="0.25">
      <c r="A28" s="44"/>
      <c r="B28" s="17"/>
      <c r="C28" s="17"/>
      <c r="D28" s="17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6"/>
    </row>
    <row r="29" spans="1:20" s="61" customFormat="1" x14ac:dyDescent="0.25">
      <c r="A29" s="44"/>
      <c r="B29" s="17"/>
      <c r="C29" s="17"/>
      <c r="D29" s="17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6"/>
    </row>
    <row r="30" spans="1:20" x14ac:dyDescent="0.25">
      <c r="A30" s="61"/>
      <c r="B30" s="61"/>
      <c r="D30" s="61"/>
      <c r="E30" s="61"/>
      <c r="F30" s="61"/>
      <c r="G30" s="61"/>
      <c r="H30" s="61"/>
      <c r="I30" s="61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</row>
    <row r="31" spans="1:20" x14ac:dyDescent="0.25">
      <c r="A31" s="61"/>
      <c r="B31" s="61"/>
      <c r="D31" s="61"/>
      <c r="E31" s="61"/>
      <c r="F31" s="61"/>
      <c r="G31" s="61"/>
      <c r="H31" s="61"/>
      <c r="I31" s="61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</row>
    <row r="32" spans="1:20" ht="21" x14ac:dyDescent="0.35">
      <c r="F32" s="15"/>
      <c r="G32" s="15"/>
      <c r="H32" s="15"/>
      <c r="I32" s="351" t="s">
        <v>158</v>
      </c>
      <c r="J32" s="352"/>
      <c r="K32" s="352"/>
      <c r="L32" s="352"/>
      <c r="M32" s="352"/>
      <c r="N32" s="352"/>
      <c r="O32" s="352"/>
      <c r="P32" s="353"/>
      <c r="Q32" s="15"/>
    </row>
    <row r="33" spans="6:17" s="61" customFormat="1" ht="21" x14ac:dyDescent="0.35">
      <c r="F33" s="15"/>
      <c r="G33" s="15"/>
      <c r="H33" s="15"/>
      <c r="I33" s="206"/>
      <c r="J33" s="206"/>
      <c r="K33" s="206"/>
      <c r="L33" s="206"/>
      <c r="M33" s="206"/>
      <c r="N33" s="206"/>
      <c r="O33" s="206"/>
      <c r="P33" s="206"/>
      <c r="Q33" s="15"/>
    </row>
    <row r="34" spans="6:17" x14ac:dyDescent="0.25"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</row>
    <row r="35" spans="6:17" ht="31.5" x14ac:dyDescent="0.25">
      <c r="F35" s="15"/>
      <c r="G35" s="383" t="s">
        <v>109</v>
      </c>
      <c r="H35" s="383"/>
      <c r="I35" s="383"/>
      <c r="J35" s="383"/>
      <c r="K35" s="383"/>
      <c r="L35" s="83" t="s">
        <v>114</v>
      </c>
    </row>
    <row r="36" spans="6:17" ht="27" customHeight="1" x14ac:dyDescent="0.25">
      <c r="F36" s="81"/>
      <c r="G36" s="413" t="s">
        <v>125</v>
      </c>
      <c r="H36" s="413"/>
      <c r="I36" s="413"/>
      <c r="J36" s="413"/>
      <c r="K36" s="413"/>
      <c r="L36" s="215">
        <f>S22</f>
        <v>2788</v>
      </c>
    </row>
    <row r="37" spans="6:17" ht="27" customHeight="1" x14ac:dyDescent="0.25">
      <c r="F37" s="81"/>
      <c r="G37" s="414" t="s">
        <v>107</v>
      </c>
      <c r="H37" s="414"/>
      <c r="I37" s="414"/>
      <c r="J37" s="414"/>
      <c r="K37" s="414"/>
      <c r="L37" s="215">
        <f>S26</f>
        <v>1520</v>
      </c>
    </row>
    <row r="38" spans="6:17" ht="27.75" customHeight="1" x14ac:dyDescent="0.25">
      <c r="G38" s="453" t="s">
        <v>157</v>
      </c>
      <c r="H38" s="453"/>
      <c r="I38" s="453"/>
      <c r="J38" s="453"/>
      <c r="K38" s="453"/>
      <c r="L38" s="203">
        <f>SUM(L36:L37)</f>
        <v>4308</v>
      </c>
    </row>
    <row r="41" spans="6:17" x14ac:dyDescent="0.25">
      <c r="F41" s="344"/>
      <c r="G41" s="344"/>
      <c r="H41" s="344"/>
      <c r="I41" s="344"/>
      <c r="J41" s="344"/>
      <c r="K41" s="344"/>
      <c r="L41" s="344"/>
      <c r="M41" s="344"/>
    </row>
  </sheetData>
  <mergeCells count="27">
    <mergeCell ref="F41:M41"/>
    <mergeCell ref="Q22:R22"/>
    <mergeCell ref="Q26:R26"/>
    <mergeCell ref="Q27:R27"/>
    <mergeCell ref="G37:K37"/>
    <mergeCell ref="G38:K38"/>
    <mergeCell ref="I32:P32"/>
    <mergeCell ref="G35:K35"/>
    <mergeCell ref="G36:K36"/>
    <mergeCell ref="G9:H9"/>
    <mergeCell ref="G10:H10"/>
    <mergeCell ref="A1:S1"/>
    <mergeCell ref="A2:S2"/>
    <mergeCell ref="A3:S3"/>
    <mergeCell ref="A5:S5"/>
    <mergeCell ref="A7:S7"/>
    <mergeCell ref="A16:A19"/>
    <mergeCell ref="A24:A25"/>
    <mergeCell ref="A20:A21"/>
    <mergeCell ref="G12:H12"/>
    <mergeCell ref="G11:H11"/>
    <mergeCell ref="C16:C19"/>
    <mergeCell ref="C20:C21"/>
    <mergeCell ref="C24:C25"/>
    <mergeCell ref="B20:B21"/>
    <mergeCell ref="B16:B19"/>
    <mergeCell ref="B24:B25"/>
  </mergeCells>
  <pageMargins left="0.70866141732283472" right="0.70866141732283472" top="0.74803149606299213" bottom="0.74803149606299213" header="0.31496062992125984" footer="0.31496062992125984"/>
  <pageSetup paperSize="17" scale="70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1</vt:i4>
      </vt:variant>
    </vt:vector>
  </HeadingPairs>
  <TitlesOfParts>
    <vt:vector size="12" baseType="lpstr">
      <vt:lpstr>SEC RETARIA GRAL DE GOBIERNO</vt:lpstr>
      <vt:lpstr>OFICIALIA MAYOR</vt:lpstr>
      <vt:lpstr>SECRETARIA DE HACIENDA </vt:lpstr>
      <vt:lpstr>SECRETARIA DE ECONOMIA</vt:lpstr>
      <vt:lpstr>SECRETARIA DE HONESTIDAD</vt:lpstr>
      <vt:lpstr>OFICINA DEL GOBERNADOR </vt:lpstr>
      <vt:lpstr>SECRETARIA DE INCLUSION </vt:lpstr>
      <vt:lpstr>SECRETARIA DEL TRABAJO</vt:lpstr>
      <vt:lpstr>SECRETARIA DEL CAMPO</vt:lpstr>
      <vt:lpstr>SECRETARIA DE INTEGRACION</vt:lpstr>
      <vt:lpstr>Hoja1</vt:lpstr>
      <vt:lpstr>'SECRETARIA DE HACIENDA '!Títulos_a_imprimir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Regino</dc:creator>
  <cp:lastModifiedBy>MIGUEL</cp:lastModifiedBy>
  <cp:lastPrinted>2020-02-19T19:00:12Z</cp:lastPrinted>
  <dcterms:created xsi:type="dcterms:W3CDTF">2020-01-17T16:20:06Z</dcterms:created>
  <dcterms:modified xsi:type="dcterms:W3CDTF">2020-03-18T21:56:55Z</dcterms:modified>
</cp:coreProperties>
</file>